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ulkaj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13-01" sheetId="3" r:id="rId3"/>
    <sheet name="SO 11-50-01" sheetId="4" r:id="rId4"/>
    <sheet name="SO 11-50-02" sheetId="5" r:id="rId5"/>
    <sheet name="SO 11-86-01" sheetId="6" r:id="rId6"/>
    <sheet name="SO 90-90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<sst xmlns="http://schemas.openxmlformats.org/spreadsheetml/2006/main" count="4173" uniqueCount="992">
  <si>
    <t>Firma: DMC Havlíčkův Brod s.r.o.</t>
  </si>
  <si>
    <t>Rekapitulace ceny</t>
  </si>
  <si>
    <t>Stavba: 23010 Trpík - Náhrada přejezdu P6639 v km 68,408 trati Třebovice v Čechách – Moravská Třebová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</si>
  <si>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</si>
  <si>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</si>
  <si>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</si>
  <si>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</si>
  <si>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</si>
  <si>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</si>
  <si>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</si>
  <si>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</si>
  <si>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</si>
  <si>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</si>
  <si>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</si>
  <si>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</si>
  <si>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23010 Trpík</t>
  </si>
  <si>
    <t>Náhrada přejezdu P6639 v km 68,408 trati Třebovice v Čechách – Moravská Třebová</t>
  </si>
  <si>
    <t>O</t>
  </si>
  <si>
    <t>Rozpočet:</t>
  </si>
  <si>
    <t>0,00</t>
  </si>
  <si>
    <t>15,00</t>
  </si>
  <si>
    <t>21,00</t>
  </si>
  <si>
    <t>3</t>
  </si>
  <si>
    <t>2</t>
  </si>
  <si>
    <t>PS 11-01-31</t>
  </si>
  <si>
    <t>PZZ P6640 v km 68,666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</si>
  <si>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</si>
  <si>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</si>
  <si>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</si>
  <si>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</si>
  <si>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</si>
  <si>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</si>
  <si>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</si>
  <si>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</si>
  <si>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</si>
  <si>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</si>
  <si>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</si>
  <si>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</si>
  <si>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</si>
  <si>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</si>
  <si>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</si>
  <si>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</si>
  <si>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</si>
  <si>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</si>
  <si>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</si>
  <si>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</si>
  <si>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</si>
  <si>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</si>
  <si>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13193</t>
  </si>
  <si>
    <t/>
  </si>
  <si>
    <t>HLOUBENÍ JAM ZAPAŽ I NEPAŽ TŘ III</t>
  </si>
  <si>
    <t>M3</t>
  </si>
  <si>
    <t>2023_OTSKP</t>
  </si>
  <si>
    <t>PP</t>
  </si>
  <si>
    <t>VV</t>
  </si>
  <si>
    <t>Viz technická zpráva a výkresová dokumentace  
4*1,5*2*2=24,000 [A]</t>
  </si>
  <si>
    <t>TS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</si>
  <si>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</si>
  <si>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13293</t>
  </si>
  <si>
    <t>HLOUBENÍ RÝH ŠÍŘ DO 2M PAŽ I NEPAŽ TŘ. III</t>
  </si>
  <si>
    <t>Viz technická zpráva a výkresová dokumentace  
555*0,35*0,8+10*0,50*1+20*0,35*1+15*1*1,1=183,900 [A]</t>
  </si>
  <si>
    <t>14173</t>
  </si>
  <si>
    <t>PROTLAČOVÁNÍ POTRUBÍ Z PLAST HMOT DN DO 200MM</t>
  </si>
  <si>
    <t>M</t>
  </si>
  <si>
    <t>Viz technická zpráva a výkresová dokumentace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</si>
  <si>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</si>
  <si>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</si>
  <si>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</si>
  <si>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Viz technická zpráva a výkresová dokumentace  
4*1,5*2*2+555*0,35*0,7+20*0,35*1+15*1*1,1+10*0,5*1=188,475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</si>
  <si>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</si>
  <si>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</si>
  <si>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</si>
  <si>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Viz technická zpráva a výkresová dokumentace  
555*0,1*0,35=19,425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</si>
  <si>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</si>
  <si>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</si>
  <si>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</si>
  <si>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</si>
  <si>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</si>
  <si>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Ostatní požadavky</t>
  </si>
  <si>
    <t>7</t>
  </si>
  <si>
    <t>R02943</t>
  </si>
  <si>
    <t>OSTATNÍ POŽADAVKY - VYPRACOVÁNÍ RDS</t>
  </si>
  <si>
    <t>KPL</t>
  </si>
  <si>
    <t>R - položka R</t>
  </si>
  <si>
    <t>Popis položky</t>
  </si>
  <si>
    <t>Viz technická zpráva a výkresová dokumentace; jednotková cena = 2,5% z RN PS</t>
  </si>
  <si>
    <t>zahrnuje veškeré náklady spojené s objednatelem požadovanými pracemi</t>
  </si>
  <si>
    <t>27</t>
  </si>
  <si>
    <t>Stavební úpravy</t>
  </si>
  <si>
    <t>8</t>
  </si>
  <si>
    <t>27212</t>
  </si>
  <si>
    <t>ZÁKLADY Z DÍLCŮ ŽELEZOBETONOVÝCH</t>
  </si>
  <si>
    <t>Viz technická zpráva a výkresová dokumentace  
10,00*1,00*0,50=5,000 [A]</t>
  </si>
  <si>
    <t>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</si>
  <si>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27231</t>
  </si>
  <si>
    <t>ZÁKLADY Z PROSTÉHO BETONU</t>
  </si>
  <si>
    <t>Viz technická zpráva a výkresová dokumentace.  
2,25=2,250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</si>
  <si>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</si>
  <si>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58251</t>
  </si>
  <si>
    <t>DLÁŽDĚNÉ KRYTY Z BETONOVÝCH DLAŽDIC DO LOŽE Z KAMENIVA</t>
  </si>
  <si>
    <t>Viz technická zpráva a výkresová dokumentace.  
10=10,000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</si>
  <si>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</si>
  <si>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927211</t>
  </si>
  <si>
    <t>ZÁHONOVÉ OBRUBY Z BETONOVÝCH OBRUBNÍKŮ ŠÍŘ 50MM</t>
  </si>
  <si>
    <t>Viz technická zpráva a výkresová dokumentace  
15,00=15,000 [A]</t>
  </si>
  <si>
    <t>Položka zahrnuje:    
dodání a pokládku betonových obrubníků o rozměrech předepsaných zadávací dokumentací    
betonové lože i boční betonovou opěrku.</t>
  </si>
  <si>
    <t>70</t>
  </si>
  <si>
    <t>Všeobecné práce pro silnoproud a slaboproud</t>
  </si>
  <si>
    <t>12</t>
  </si>
  <si>
    <t>701005</t>
  </si>
  <si>
    <t>VYHLEDÁVACÍ MARKER ZEMNÍ S MOŽNOSTÍ ZÁPISU</t>
  </si>
  <si>
    <t>KUS</t>
  </si>
  <si>
    <t>Viz technická zpráva a výkresová dokumentace.  
50,00=50,000 [A]</t>
  </si>
  <si>
    <t>1. Položka obsahuje:   
 – veškeré práce a materiál obsažený v názvu položky   
2. Položka neobsahuje:   
 X   
3. Způsob měření:   
Udává se počet kusů kompletní konstrukce nebo práce.</t>
  </si>
  <si>
    <t>13</t>
  </si>
  <si>
    <t>702111</t>
  </si>
  <si>
    <t>KABELOVÝ ŽLAB ZEMNÍ VČETNĚ KRYTU SVĚTLÉ ŠÍŘKY DO 120 MM</t>
  </si>
  <si>
    <t>Viz technická zpráva a výkresová dokumentace  
10,00=10,000 [A]</t>
  </si>
  <si>
    <t>1. Položka obsahuje:   
 – přípravu podkladu pro osazení   
2. Položka neobsahuje:   
 X   
3. Způsob měření:   
Měří se metr délkový.</t>
  </si>
  <si>
    <t>14</t>
  </si>
  <si>
    <t>702221</t>
  </si>
  <si>
    <t>KABELOVÁ CHRÁNIČKA ZEMNÍ UV STABILNÍ DN DO 100 MM</t>
  </si>
  <si>
    <t>15</t>
  </si>
  <si>
    <t>702222</t>
  </si>
  <si>
    <t>KABELOVÁ CHRÁNIČKA ZEMNÍ UV STABILNÍ DN PŘES 100 DO 200 MM</t>
  </si>
  <si>
    <t>16</t>
  </si>
  <si>
    <t>702311</t>
  </si>
  <si>
    <t>ZAKRYTÍ KABELŮ VÝSTRAŽNOU FÓLIÍ ŠÍŘKY DO 20 CM</t>
  </si>
  <si>
    <t>Viz technická zpráva a výkresová dokumentace  
555+10+50=615,000 [A]</t>
  </si>
  <si>
    <t>1. Položka obsahuje:   
 – dodávku a montáž fólie   
 – přípravu podkladu pro osazení   
2. Položka neobsahuje:   
 X   
3. Způsob měření:   
Měří se metr délkový.</t>
  </si>
  <si>
    <t>17</t>
  </si>
  <si>
    <t>703752</t>
  </si>
  <si>
    <t>PROTIPOŽÁRNÍ UCPÁVKA STĚNOU/STROPEM, TL DO 50CM,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</si>
  <si>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</si>
  <si>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18</t>
  </si>
  <si>
    <t>703755</t>
  </si>
  <si>
    <t>PROTIPOŽÁRNÍ UCPÁVKA PROSTUPU KABELOVÉHO PR. DO 200MM, DO EI 90 MIN.</t>
  </si>
  <si>
    <t>19</t>
  </si>
  <si>
    <t>703756</t>
  </si>
  <si>
    <t>PROTIPOŽÁRNÍ TMEL ( TUBA - 1000ML ), DO EI 90 MIN.</t>
  </si>
  <si>
    <t>20</t>
  </si>
  <si>
    <t>709210</t>
  </si>
  <si>
    <t>KŘIŽOVATKA KABELOVÝCH VEDENÍ SE STÁVAJÍCÍ INŽENÝRSKOU SÍTÍ (KABELEM, POTRUBÍM APOD.)</t>
  </si>
  <si>
    <t>1. Položka obsahuje:   
 – úprava dna výkopu   
 – dodávka a položení betonového žlabu / chráničky včetně zakrytí   
 – pomocné mechanismy   
2. Položka neobsahuje:   
 X   
3. Způsob měření:   
Udává se počet kusů kompletní konstrukce nebo práce.</t>
  </si>
  <si>
    <t>74</t>
  </si>
  <si>
    <t>Elektroinstalace - silnoproud</t>
  </si>
  <si>
    <t>21</t>
  </si>
  <si>
    <t>741911</t>
  </si>
  <si>
    <t>UZEMŇOVACÍ VODIČ V ZEMI FEZN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</si>
  <si>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</si>
  <si>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22</t>
  </si>
  <si>
    <t>741B11</t>
  </si>
  <si>
    <t>ZEMNÍCÍ TYČ FEZN DÉLKY DO 2 M</t>
  </si>
  <si>
    <t>1. Položka obsahuje:   
 – přípravu podkladu pro osazení   
 – spojování   
 – ochranný nátěr spoje dle příslušných norem   
2. Položka neobsahuje:   
 X   
3. Způsob měření:   
Udává se počet kusů kompletní konstrukce nebo práce.</t>
  </si>
  <si>
    <t>23</t>
  </si>
  <si>
    <t>742G11</t>
  </si>
  <si>
    <t>KABEL NN DVOU- A TŘÍŽÍLOVÝ CU S PLASTOVOU IZOLACÍ DO 2,5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</si>
  <si>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</si>
  <si>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24</t>
  </si>
  <si>
    <t>742H12</t>
  </si>
  <si>
    <t>KABEL NN ČTYŘ- A PĚTIŽÍLOVÝ CU S PLASTOVOU IZOLACÍ OD 4 DO 16 MM2</t>
  </si>
  <si>
    <t>25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</si>
  <si>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</si>
  <si>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</si>
  <si>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</si>
  <si>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26</t>
  </si>
  <si>
    <t>742L12</t>
  </si>
  <si>
    <t>UKONČENÍ DVOU AŽ PĚTIŽÍLOVÉHO KABELU V ROZVADĚČI NEBO NA PŘÍSTROJI OD 4 DO 16 MM2</t>
  </si>
  <si>
    <t>744231</t>
  </si>
  <si>
    <t>KABELOVÁ SKŘÍŇ VENKOVNÍ SPOLEČNÁ PŘÍSTROJOVÁ PRO PŘEJEZDY</t>
  </si>
  <si>
    <t>1. Položka obsahuje:   
 – přípravu podkladu pro osazení vč. upevňovacího materiálu   
 – typová plastová pilířová lakovaná dle schválených technických podmínek, prázdná pro montáž výstroje elektro, telefonu a nouzových tlačítek včetně přívodky pro DA a příslušenství, veškerý podružný a pomocný materiál   
 – provedení zkoušek, dodání předepsaných zkoušek, revizí a atestů   
2. Položka neobsahuje:   
 X   
3. Způsob měření:   
Udává se počet kusů kompletní konstrukce nebo práce.</t>
  </si>
  <si>
    <t>28</t>
  </si>
  <si>
    <t>747701</t>
  </si>
  <si>
    <t>DOKONČOVACÍ MONTÁŽNÍ PRÁCE NA ELEKTRICKÉM ZAŘÍZENÍ</t>
  </si>
  <si>
    <t>HOD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</si>
  <si>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</si>
  <si>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742</t>
  </si>
  <si>
    <t>Vytyčení kabelů</t>
  </si>
  <si>
    <t>29</t>
  </si>
  <si>
    <t>742P17</t>
  </si>
  <si>
    <t>VYHLEDÁNÍ STÁVAJÍCÍHO KABELU (MĚŘENÍ, SONDA)</t>
  </si>
  <si>
    <t>1. Položka obsahuje:   
 – vyhledání stávajícího kabelu vn/nn v obvodu žel. stanice, na trati vč. výkopu sondy a veškerého příslušenství   
2. Položka neobsahuje:   
 X   
3. Způsob měření:   
Udává se počet kusů kompletní konstrukce nebo práce.</t>
  </si>
  <si>
    <t>75A</t>
  </si>
  <si>
    <t>Zabezpečovací zařízení - kabelové soubory</t>
  </si>
  <si>
    <t>30</t>
  </si>
  <si>
    <t>75A131</t>
  </si>
  <si>
    <t>KABEL METALICKÝ DVOUPLÁŠŤOVÝ DO 12 PÁRŮ - DODÁVKA</t>
  </si>
  <si>
    <t>KMPÁR</t>
  </si>
  <si>
    <t>1. Položka obsahuje:   
 – dodání kabelů podle typu od výrobců včetně mimostaveništní dopravy   
2. Položka neobsahuje:   
 X   
3. Způsob měření:   
Měří se n-násobky páru vodičů na kilometr.</t>
  </si>
  <si>
    <t>31</t>
  </si>
  <si>
    <t>75A151</t>
  </si>
  <si>
    <t>KABEL METALICKÝ SE STÍNĚNÍM DO 12 PÁRŮ - DODÁVKA</t>
  </si>
  <si>
    <t>32</t>
  </si>
  <si>
    <t>75A217</t>
  </si>
  <si>
    <t>ZATAŽENÍ A SPOJKOVÁNÍ KABELŮ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</si>
  <si>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</si>
  <si>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33</t>
  </si>
  <si>
    <t>75A237</t>
  </si>
  <si>
    <t>ZATAŽENÍ A SPOJKOVÁNÍ KABELŮ SE STÍNĚNÍM DO 12 PÁRŮ - MONTÁŽ</t>
  </si>
  <si>
    <t>34</t>
  </si>
  <si>
    <t>75A321</t>
  </si>
  <si>
    <t>SPOJKA ROVNÁ PRO PLASTOVÉ KABELY S JÁDRY O PRŮMĚRU 1 MM2 DO 12 PÁRŮ</t>
  </si>
  <si>
    <t>1. Položka obsahuje:   
 – dodávku spojky   
 – úplná montáž plastové spojky, příprava spojovacího přípravku, spojení žil kabelu, kontrola správnosti spojení žil, vysušení, zajištění přívodu el.energie, zatavení konců kabelu a svaření středu spojky   
 – veškeré potřebné mechanizmy, jejich obsluhu a pořízení všech potřebných materiálů i vlastní spojky, přesun hmot   
2. Položka neobsahuje:   
 X   
3. Způsob měření:   
Udává se počet kusů kompletní konstrukce nebo práce.</t>
  </si>
  <si>
    <t>35</t>
  </si>
  <si>
    <t>75I421</t>
  </si>
  <si>
    <t>KABEL ZEMNÍ DATOVÝ PRŮMĚRU ŽÍLY 0,8 MM DO 4 PÁRŮ</t>
  </si>
  <si>
    <t>1. Položka obsahuje:   
 – dodávku specifikované kabelizace včetně potřebného drobného montážního materiálu   
 – dodávku souvisejícího příslušenství pro specifickou kabelizaci   
 – náklady na dopravu a skladování   
 – práce spojené s montáží specifikované kabelizace specifikovaným způsobem   
 – veškeré potřebné mechanizmy, včetně obsluhy, náklady na mzdy a přibližné (průměrné) náklady na pořízení potřebných materiálů včetně všech ostatních vedlejších nákladů   
2. Položka neobsahuje:   
 X   
3. Způsob měření:   
 – Dodávka a montáž specifikované kabelizace se měří v délce udané v kmpárech.</t>
  </si>
  <si>
    <t>36</t>
  </si>
  <si>
    <t>75I42X</t>
  </si>
  <si>
    <t>KABEL ZEMNÍ DATOVÝ PRŮMĚRU ŽÍLY 0,8 MM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</si>
  <si>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včetně všech ostatních vedlejších nákladů   
2. Položka neobsahuje:   
 X   
3. Způsob měření:   
 – Práce specifikovaného se měří v délce kabelizace udané v metrech.</t>
  </si>
  <si>
    <t>75B</t>
  </si>
  <si>
    <t>Železniční zabezpečovací zařízení - vnitřní zařízení</t>
  </si>
  <si>
    <t>37</t>
  </si>
  <si>
    <t>75B111</t>
  </si>
  <si>
    <t>VNITŘNÍ KABELOVÉ ROZVODY DO 20 KABELŮ - DODÁVKA</t>
  </si>
  <si>
    <t>1. Položka obsahuje:   
 – dodávka kabelů vč. eventuálních konektorů a potřebného pomocného materiálu a jeho dopravy na místo určení   
 – kabely včetně pomocného materiálu   
 – dopravu do místa určení   
2. Položka neobsahuje:   
 X   
3. Způsob měření:   
Měří se v metrech délkových kabelových žlabů nebo jiné kabelové konstrukce.</t>
  </si>
  <si>
    <t>38</t>
  </si>
  <si>
    <t>75B117</t>
  </si>
  <si>
    <t>VNITŘNÍ KABELOVÉ ROZVODY DO 20 KABELŮ - MONTÁŽ</t>
  </si>
  <si>
    <t>1. Položka obsahuje:   
 – položení kabelu do rozvodného žlabu, vyformování, vyvázání vč. zapojení na stojany nebo skříně   
 – montáž vnitřních kabelových rozvodů obsahuje všechny pomocné a doplňující práce a součásti, případné použití mechanizmů   
2. Položka neobsahuje:   
 X   
3. Způsob měření:   
Měří se v metrech délkových kabelových žlabů nebo jiné kabelové konstrukce.</t>
  </si>
  <si>
    <t>39</t>
  </si>
  <si>
    <t>75B569</t>
  </si>
  <si>
    <t>ÚPRAVA RELÉOVÝCH, NAPÁJECÍCH NEBO KABELOVÝCH STOJANŮ NEBO SKŘÍNÍ</t>
  </si>
  <si>
    <t>1. Položka obsahuje:   
 – demontáž a montáž úprav reléových napájecích nebo kabelových stojanů, odpojení   
 – demontáž a montáž zařízení se všemi pomocnými a doplňujícími pracemi a součástmi a potřebným materiálem, případné použití mechanizmů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</si>
  <si>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40</t>
  </si>
  <si>
    <t>75B6A1</t>
  </si>
  <si>
    <t>USMĚRŇOVAČ 24 V/50 A - DODÁVKA</t>
  </si>
  <si>
    <t>1. Položka obsahuje:   
 – dodání kompletního usměrňovače podle typu včetně potřebného pomocného materiálu a jeho dopravy na místo určení   
 – pořízení příslušného usměrňovače, na dopravu do místa určení   
2. Položka neobsahuje:   
 X   
3. Způsob měření:   
Udává se počet kusů kompletní konstrukce nebo práce.</t>
  </si>
  <si>
    <t>41</t>
  </si>
  <si>
    <t>75B6G7</t>
  </si>
  <si>
    <t>USMĚRŇOVAČ - MONTÁŽ</t>
  </si>
  <si>
    <t>1. Položka obsahuje:   
 – montáž usměrňovače na místo určení, jeho připojení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</si>
  <si>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42</t>
  </si>
  <si>
    <t>75B6K1</t>
  </si>
  <si>
    <t>BEZÚDRŽBOVÁ BATERIE 24 V/100 AH - DODÁVKA</t>
  </si>
  <si>
    <t>1. Položka obsahuje:   
 – dodání kompletní baterie podle typu včetně potřebného pomocného materiálu a jeho dopravy na místo určení   
 – pořízení příslušné baterie včetně pomocného materiálu, na dopravu do místa určení   
2. Položka neobsahuje:   
 X   
3. Způsob měření:   
Udává se počet kusů kompletní konstrukce nebo práce.</t>
  </si>
  <si>
    <t>43</t>
  </si>
  <si>
    <t>75B6T7</t>
  </si>
  <si>
    <t>BATERIE - MONTÁŽ</t>
  </si>
  <si>
    <t>1. Položka obsahuje:   
 – montáž baterie na místo určení, její připojení, dobití na plnou kapacitu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</si>
  <si>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44</t>
  </si>
  <si>
    <t>75B742</t>
  </si>
  <si>
    <t>OCHRANNÁ OPATŘENÍ PROTI ATMOSFÉRICKÝM VLIVŮM - JEDNOKOLEJNÁ TRAŤ BEZ TRAKCÍ</t>
  </si>
  <si>
    <t>KM</t>
  </si>
  <si>
    <t>1. Položka obsahuje: 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 
 – montáž dodaného zařízení se všemi pomocnými a doplňujícími pracemi a součástmi, případné použití mechanizmů   
2. Položka neobsahuje:   
 X   
3. Způsob měření:   
Udává se délka v km chráněné trati.</t>
  </si>
  <si>
    <t>45</t>
  </si>
  <si>
    <t>R75B229</t>
  </si>
  <si>
    <t>SERVISNÍ A DIAGNOSTICKÉ PRACOVIŠTĚ, TECHNOLOGIE - ÚPRAVA</t>
  </si>
  <si>
    <t>Viz technická zpráva a výkresová dokumentace, jednotková cena = 5 % jednotkové ceny ceníkové položky</t>
  </si>
  <si>
    <t>1. Položka obsahuje:    
 – demontáž a montáž výpočetní techniky, včetně propojovacích vedení a monitorů a dodávky potřebného materiálu    
 – demontáž a montáž vybavení pro servisní pracoviště diagnostiky se všemi pomocnými a doplňujícími pracemi a součástmi, případné použití mechanizmů, včetně dopravy z místa demontáže do skladu    
- úpravu programového vybavení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</si>
  <si>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75C</t>
  </si>
  <si>
    <t>Železniční zabezpečovací zařízení - venkovní zařízení</t>
  </si>
  <si>
    <t>46</t>
  </si>
  <si>
    <t>75C911</t>
  </si>
  <si>
    <t>SNÍMAČ POČÍTAČE NÁPRAV - DODÁVKA</t>
  </si>
  <si>
    <t>1. Položka obsahuje:   
 – kompletní dodávka snímače počítače náprav, potřebného pomocného materiálu a dopravy do staveništního skladu   
 – dodávku snímače počítače náprav a pomocného materiálu, dopravu do staveništního skladu   
2. Položka neobsahuje:   
 X   
3. Způsob měření:   
Udává se počet kusů kompletní konstrukce nebo práce.</t>
  </si>
  <si>
    <t>47</t>
  </si>
  <si>
    <t>75C917</t>
  </si>
  <si>
    <t>SNÍMAČ POČÍTAČE NÁPRAV - MONTÁŽ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</si>
  <si>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</si>
  <si>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48</t>
  </si>
  <si>
    <t>R75C931</t>
  </si>
  <si>
    <t>SKŘÍŇ S POČÍTAČI NÁPRAV (7 ÚSEKŮ/8 BODŮ) - DODÁVKA</t>
  </si>
  <si>
    <t>Viz technická zpráva a výkresová dokumentace, jednotková cena = 50 % jednotkové ceny ceníkové položky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</si>
  <si>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</si>
  <si>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49</t>
  </si>
  <si>
    <t>R75C937</t>
  </si>
  <si>
    <t>SKŘÍŇ S POČÍTAČI NÁPRAV (7 ÚSEKŮ/8 BODŮ)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</si>
  <si>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</si>
  <si>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75D</t>
  </si>
  <si>
    <t>Železniční zabezpečovací zařízení - PZZ a ostatní traťové prvky</t>
  </si>
  <si>
    <t>50</t>
  </si>
  <si>
    <t>75D121</t>
  </si>
  <si>
    <t>SKŘÍŇ LOGIKY ELEKTRONICKÉHO PŘEJEZDOVÉHO ZABEZPEČOVACÍHO ZAŘÍZENÍ - DODÁVKA</t>
  </si>
  <si>
    <t>1. Položka obsahuje:   
 – dodávka skříně logiky elektronického přejezdového zabezpečovacího zařízení, potřebného pomocného materiálu a dopravy do staveništního skladu   
 – dodávku skříňky místního ovládání přejezdového zabezpečovacího zařízení včetně pomocného materiálu, dopravu do staveništního skladu   
2. Položka neobsahuje:   
 X   
3. Způsob měření:   
Udává se počet kusů kompletní konstrukce nebo práce.</t>
  </si>
  <si>
    <t>51</t>
  </si>
  <si>
    <t>75D127</t>
  </si>
  <si>
    <t>SKŘÍŇ LOGIKY ELEKTRONICKÉHO PŘEJEZDOVÉHO ZABEZPEČOVACÍHO ZAŘÍZENÍ - MONTÁŽ</t>
  </si>
  <si>
    <t>1. Položka obsahuje:   
 – určení místa umístění, montáž skříně logiky elektronického přejezdového zabezpečovacího zařízení včetně potřebných závislostních prvků, zatažení kabelů, kontroly izolačního stavu, případný nátěr, přezkoušení   
 – montáž skříně logiky elektronického přejezdového zabezpečovacího zařízení a skříňky místního ovládání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</si>
  <si>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52</t>
  </si>
  <si>
    <t>75D161</t>
  </si>
  <si>
    <t>RELÉOVÝ DOMEK (DO 18 M2) PREFABRIKOVANÝ, IZOLOVANÝ, S KLIMATIZACÍ A VNITŘNÍ KABELIZACÍ - DODÁVKA</t>
  </si>
  <si>
    <t>1. Položka obsahuje:   
 – dodávka reléového domku prefabrikovaného, izolovaného, s klimatizací a vnitřní kabelizací, doprava do staveništního skladu   
 – dodávku reléového domku prefabrikovaného, izolovaného, s klimatizací a vnitřní kabelizací včetně pomocného materiálu, dopravu do staveništního skladu   
2. Položka neobsahuje:   
 X   
3. Způsob měření:   
Udává se počet kusů kompletní konstrukce nebo práce.</t>
  </si>
  <si>
    <t>53</t>
  </si>
  <si>
    <t>75D167</t>
  </si>
  <si>
    <t>RELÉOVÝ DOMEK (DO 18 M2) PREFABRIKOVANÝ - MONTÁŽ</t>
  </si>
  <si>
    <t>1. Položka obsahuje: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
 – montáž reléového domku prefabrikovaného, izolovaného, s klimatizací a vnitřní kabelizací, vnitřního zařízení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</si>
  <si>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54</t>
  </si>
  <si>
    <t>75D211</t>
  </si>
  <si>
    <t>VÝSTRAŽNÍK SE ZÁVOROU, 1 SKŘÍŇ - DODÁVKA</t>
  </si>
  <si>
    <t>1. Položka obsahuje:   
 – dodávka výstražníku se závorou 1 skříň podle jeho typu a potřebného pomocného materiálu a dopravy do staveništního skladu   
 – dodávku výstražníku se závorou 1 skříň včetně pomocného materiálu, dopravu do místa určení   
2. Položka neobsahuje:   
 X   
3. Způsob měření:   
Udává se počet kusů kompletní konstrukce nebo práce.</t>
  </si>
  <si>
    <t>55</t>
  </si>
  <si>
    <t>75D217</t>
  </si>
  <si>
    <t>VÝSTRAŽNÍK SE ZÁVOROU, 1 SKŘÍŇ - MONTÁŽ</t>
  </si>
  <si>
    <t>1. Položka obsahuje:   
 – výkop jámy pro BETONOVÝ základ výstražníku   
 – usazení betonového základu, montáž výstražníku se závorou 1 skříň, zapojení kabelových forem (včetně měření a zapojení po měření)   
 – montáž výstražníku se závorou 1 skříň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</si>
  <si>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56</t>
  </si>
  <si>
    <t>75D261</t>
  </si>
  <si>
    <t>PŘEJEZDNÍK - DODÁVKA</t>
  </si>
  <si>
    <t>1. Položka obsahuje:   
 – dodávka přejezdníku podle jeho typu a potřebného pomocného materiálu a dopravy do staveništního skladu   
 – dodávku přejezdníku včetně pomocného materiálu, dopravu do místa určení   
2. Položka neobsahuje:   
 X   
3. Způsob měření:   
Udává se počet kusů kompletní konstrukce nebo práce.</t>
  </si>
  <si>
    <t>57</t>
  </si>
  <si>
    <t>75D267</t>
  </si>
  <si>
    <t>PŘEJEZDNÍK - MONTÁŽ</t>
  </si>
  <si>
    <t>1. Položka obsahuje:   
 – výkop jámy pro betonový základ   
 – usazení betonového základu, montáž přejezdníku, připojení na kabelové rozvody   
 – montáž přejezdníku se všemi pomocnými a doplňujícími pracemi a součástmi, případné použití mechanizmů, včetně dopravy ze skladu k místu montáže   
 – zapojení kabelových forem (včetně měření a zapojení po měření)   
2. Položka neobsahuje:   
 X   
3. Způsob měření:   
Udává se počet kusů kompletní konstrukce nebo práce.</t>
  </si>
  <si>
    <t>58</t>
  </si>
  <si>
    <t>R744531</t>
  </si>
  <si>
    <t>ROZVADĚČ NA SLOUPOVOU TRAFOSTANICI TYPOVÝ KOMPLETNÍ DO 63 KVA</t>
  </si>
  <si>
    <t>Viz technická zpráva a výkresová dokumentace, úprava rozváděče nn společné přístrojové skříně pro přejezdy pro dodávku a montáž zásuvky pro DA; jednotková cena = 125 % jednotkové ceny ceníkové položky</t>
  </si>
  <si>
    <t>1. Položka obsahuje:  
 – přípravu podkladu pro osazení vč. upevňovacího materiálu, veškerý podružný a pomocný materiál  
 – technický popis viz. projektová dokumentace  
 – provedení zkoušek, dodání předepsaných zkoušek, revizí a atestů, měření, nastavení  
2. Položka neobsahuje:  
 X  
3. Způsob měření:  
Udává se počet kusů kompletní konstrukce nebo práce.</t>
  </si>
  <si>
    <t>59</t>
  </si>
  <si>
    <t>R75D161</t>
  </si>
  <si>
    <t>ŽEBŘÍK SE STUPNI, S BEZPEČNOSTNÍ PLOŠINOU, 7 STUPŇŮ - DODÁVKA</t>
  </si>
  <si>
    <t>1. Položka obsahuje:     
 – dodání kompletního vnitřního zařízení podle typu určeného položkou      
 – pořízení včetně pomocného materiálu a její dopravu do místa určení     
2. Položka neobsahuje:     
 X     
3. Způsob měření:     
Udává se počet kusů kompletní konstrukce nebo práce.</t>
  </si>
  <si>
    <t>60</t>
  </si>
  <si>
    <t>R75D1610</t>
  </si>
  <si>
    <t>ŽIDLE KANCELÁŘSKÁ DŘEVĚNÁ - DODÁVKA</t>
  </si>
  <si>
    <t>61</t>
  </si>
  <si>
    <t>R75D191</t>
  </si>
  <si>
    <t>PŘÍSTROJOVÁ SKŘÍŇ V KOLEJIŠTI - DODÁVKA</t>
  </si>
  <si>
    <t>1. Položka obsahuje:    
 – dodávka přístrojové skříně v kolejišti, potřebného pomocného materiálu a dopravy do staveništního skladu    
 2. Položka neobsahuje:    
 X    
3. Způsob měření:    
Udává se počet kusů kompletní konstrukce nebo práce.</t>
  </si>
  <si>
    <t>62</t>
  </si>
  <si>
    <t>R75D197</t>
  </si>
  <si>
    <t>PŘÍSTROJOVÁ SKŘÍŇ V KOLEJIŠTI - MONTÁŽ</t>
  </si>
  <si>
    <t>1. Položka obsahuje:    
 – určení místa umístění, montáž přístrojové skříně v kolejišti dle typu dané položkou    
 – montáž přístrojové skříně v kolejišti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</si>
  <si>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63</t>
  </si>
  <si>
    <t>R75D217</t>
  </si>
  <si>
    <t>ZÁKLAD SVĚTELNÉHO NÁVĚSTIDLA TIIIZ 53x73x170cm</t>
  </si>
  <si>
    <t>1. Položka obsahuje:     
 – dodání kompletního betonového základu podle typu určeného položkou      
 – pořízení včetně pomocného materiálu a její dopravu do místa určení     
2. Položka neobsahuje:     
 X     
3. Způsob měření:     
Udává se počet kusů kompletní konstrukce nebo práce.</t>
  </si>
  <si>
    <t>75E</t>
  </si>
  <si>
    <t>Ostatní práce a zařízení</t>
  </si>
  <si>
    <t>64</t>
  </si>
  <si>
    <t>75E117</t>
  </si>
  <si>
    <t>DOZOR PRACOVNÍKŮ PROVOZOVATELE PŘI PRÁCI NA ŽIVÉM ZAŘÍZENÍ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</si>
  <si>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</si>
  <si>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65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</si>
  <si>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</si>
  <si>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</si>
  <si>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</si>
  <si>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66</t>
  </si>
  <si>
    <t>75E197</t>
  </si>
  <si>
    <t>PŘÍPRAVA A CELKOVÉ ZKOUŠKY PŘEJEZDOVÉHO ZABEZPEČOVACÍHO ZAŘÍZENÍ PRO JEDNU KOLEJ</t>
  </si>
  <si>
    <t>1. Položka obsahuje:   
 – regulování a aktivování automatického přejezdového zařízení   
 – příprava a provedení celkových zkoušek přejezdového zab.zařízení   
 – kompletní přezkoušení a regulaci   
2. Položka neobsahuje:   
 X   
3. Způsob měření:   
Udává se počet kusů kompletní konstrukce nebo práce.</t>
  </si>
  <si>
    <t>67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</si>
  <si>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</si>
  <si>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</si>
  <si>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</si>
  <si>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68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</si>
  <si>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</si>
  <si>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</si>
  <si>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</si>
  <si>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75I</t>
  </si>
  <si>
    <t>Úložná vedení</t>
  </si>
  <si>
    <t>69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</si>
  <si>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</si>
  <si>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</si>
  <si>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</si>
  <si>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75I221</t>
  </si>
  <si>
    <t>KABEL ZEMNÍ DVOUPLÁŠŤOVÝ BEZ PANCÍŘE PRŮMĚRU ŽÍLY 0,8 MM DO 5XN</t>
  </si>
  <si>
    <t>KMČTYŘKA</t>
  </si>
  <si>
    <t>1. Položka obsahuje:   
 – dodávku specifikované kabelizace včetně potřebného drobného montážního materiálu   
 – dodávku souvisejícího příslušenství pro specifickou kabelizaci   
 – náklady na dopravu a skladování   
 – práce spojené s montáží specifikované kabelizace specifikovaným způsobem   
 – veškeré potřebné mechanizmy, včetně obsluhy, náklady na mzdy a přibližné (průměrné) náklady na pořízení potřebných materiálů včetně všech ostatních vedlejších nákladů   
2. Položka neobsahuje:   
 X   
3. Způsob měření:   
 – Dodávka a montáž specifikované kabelizace se měří v délce udané v kmčtyřkách.</t>
  </si>
  <si>
    <t>71</t>
  </si>
  <si>
    <t>75I22X</t>
  </si>
  <si>
    <t>KABEL ZEMNÍ DVOUPLÁŠŤOVÝ BEZ PANCÍŘE PRŮMĚRU ŽÍLY 0,8 MM - MONTÁŽ</t>
  </si>
  <si>
    <t>72</t>
  </si>
  <si>
    <t>75I321</t>
  </si>
  <si>
    <t>KABEL ZEMNÍ DVOUPLÁŠŤOVÝ S PANCÍŘEM PRŮMĚRU ŽÍLY 0,8 MM DO 5XN</t>
  </si>
  <si>
    <t>73</t>
  </si>
  <si>
    <t>75I32X</t>
  </si>
  <si>
    <t>KABEL ZEMNÍ DVOUPLÁŠŤOVÝ S PANCÍŘEM PRŮMĚRU ŽÍLY 0,8 MM - MONTÁŽ</t>
  </si>
  <si>
    <t>75I811</t>
  </si>
  <si>
    <t>KABEL OPTICKÝ SINGLEMODE DO 12 VLÁKEN</t>
  </si>
  <si>
    <t>KMVLÁKNO</t>
  </si>
  <si>
    <t>1. Položka obsahuje:   
 – dodávku specifikované kabelizace včetně potřebného drobného montážního materiálu   
 – dodávku souvisejícího příslušenství pro specifickou kabelizaci   
 – náklady na dopravu a skladování   
 – práce spojené s montáží specifikované kabelizace specifikovaným způsobem   
 – veškeré potřebné mechanizmy, včetně obsluhy, náklady na mzdy a přibližné (průměrné) náklady na pořízení potřebných materiálů včetně všech ostatních vedlejších nákladů   
2. Položka neobsahuje:   
 X   
3. Způsob měření:   
 – Dodávka a montáž specifikované kabelizace se měří v délce udané v kmvláknech.</t>
  </si>
  <si>
    <t>75</t>
  </si>
  <si>
    <t>75I813</t>
  </si>
  <si>
    <t>KABEL OPTICKÝ SINGLEMODE DO 72 VLÁKEN</t>
  </si>
  <si>
    <t>76</t>
  </si>
  <si>
    <t>75I81X</t>
  </si>
  <si>
    <t>KABEL OPTICKÝ SINGLEMODE - MONTÁŽ</t>
  </si>
  <si>
    <t>1. Položka obsahuje:   
 – práce spojené s montáží specifikované kabelizace specifikovaným způsobem (uložení na konstrukci, uložení, zatažení, zafouknutí)   
 – veškeré potřebné mechanizmy, včetně obsluhy, náklady na mzdy a přibližné (průměrné) náklady na pořízení potřebných materiálů včetně všech ostatních vedlejších nákladů   
2. Položka neobsahuje:   
 X   
3. Způsob měření:   
 – Práce specifikovaného se měří v délce kabelizace udané v metrech.</t>
  </si>
  <si>
    <t>77</t>
  </si>
  <si>
    <t>75I841</t>
  </si>
  <si>
    <t>KABEL OPTICKÝ - REZERVA DO 500 MM - DODÁVKA</t>
  </si>
  <si>
    <t>1. Položka obsahuje:   
 – dodávku specifikovaného bloku/zařízení včetně potřebného drobného montážního materiálu   
 – dodávku souvisejícího příslušenství pro specifikovaný blok/zařízení   
 – náklady na dopravu a skladování   
 – veškeré potřebné mechanizmy, včetně obsluhy, náklady na mzdy a přibližné (průměrné) náklady na pořízení potřebných materiálů včetně všech ostatních vedlejších nákladů   
2. Položka neobsahuje:   
 X   
3. Způsob měření:   
 – Udává se počet kusů kompletní konstrukce a práce.</t>
  </si>
  <si>
    <t>78</t>
  </si>
  <si>
    <t>75I84X</t>
  </si>
  <si>
    <t>KABEL OPTICKÝ - REZERVA DO 500 MM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</si>
  <si>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 – Udává se počet kusů kompletní konstrukce nebo práce.</t>
  </si>
  <si>
    <t>79</t>
  </si>
  <si>
    <t>75I911</t>
  </si>
  <si>
    <t>OPTOTRUBKA HDPE PRŮMĚRU DO 40 MM</t>
  </si>
  <si>
    <t>1. Položka obsahuje:   
 – dodávku specifikované kabelizace včetně potřebného drobného montážního materiálu   
 – dodávku souvisejícího příslušenství pro specifickou kabelizaci   
 – náklady na dopravu a skladování   
 – práce spojené s montáží specifikované kabelizace specifikovaným způsobem   
 – veškeré potřebné mechanizmy, včetně obsluhy, náklady na mzdy a přibližné (průměrné) náklady na pořízení potřebných materiálů včetně všech ostatních vedlejších nákladů   
2. Položka neobsahuje:   
 X   
3. Způsob měření:   
 – Dodávka a montáž specifikované kabelizace se měří v délce udané v metrech.</t>
  </si>
  <si>
    <t>80</t>
  </si>
  <si>
    <t>75I91X</t>
  </si>
  <si>
    <t>OPTOTRUBKA HDPE - MONTÁŽ</t>
  </si>
  <si>
    <t>81</t>
  </si>
  <si>
    <t>75I961</t>
  </si>
  <si>
    <t>OPTOTRUBKA - HERMETIZACE ÚSEKU DO 2000 M</t>
  </si>
  <si>
    <t>ÚSEK</t>
  </si>
  <si>
    <t>1. Položka obsahuje:   
 – práce spojené s měřením specifikované kabelizace specifikovaným způsobem včetně potřebného drobného montážního materiálu   
 – vystavení měřících protokolů případně závěrečné zprávy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 – Měřící práce se udávají počtem úseků.</t>
  </si>
  <si>
    <t>82</t>
  </si>
  <si>
    <t>75I962</t>
  </si>
  <si>
    <t>OPTOTRUBKA - KALIBRACE</t>
  </si>
  <si>
    <t>1. Položka obsahuje:   
 – práce spojené s měřením specifikované kabelizace specifikovaným způsobem včetně potřebného drobného montážního materiálu   
 – vystavení měřících protokolů případně závěrečné zprávy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 – Práce specifikovaného se měří v délce kabelizace udané v metrech.</t>
  </si>
  <si>
    <t>83</t>
  </si>
  <si>
    <t>75IA11</t>
  </si>
  <si>
    <t>OPTOTRUBKOVÁ SPOJKA PRŮMĚRU DO 40 MM - DODÁVKA</t>
  </si>
  <si>
    <t>84</t>
  </si>
  <si>
    <t>75IA1X</t>
  </si>
  <si>
    <t>OPTOTRUBKOVÁ SPOJKA - MONTÁŽ</t>
  </si>
  <si>
    <t>85</t>
  </si>
  <si>
    <t>75IA21</t>
  </si>
  <si>
    <t>OPTOTRUBKOVÁ SPOJKA OPRAVNÁ PRŮMĚRU DO 40 MM - DODÁVKA</t>
  </si>
  <si>
    <t>86</t>
  </si>
  <si>
    <t>75IA2X</t>
  </si>
  <si>
    <t>OPTOTRUBKOVÁ SPOJKA OPRAVNÁ - MONTÁŽ</t>
  </si>
  <si>
    <t>87</t>
  </si>
  <si>
    <t>75IA61</t>
  </si>
  <si>
    <t>OPTOTRUBKOVÁ KONCOKA S VENTILKEM PRŮMĚRU DO 40 MM - DODÁVKA</t>
  </si>
  <si>
    <t>88</t>
  </si>
  <si>
    <t>75IA6X</t>
  </si>
  <si>
    <t>OPTOTRUBKOVÁ KONCOKA S VENTILKEM - MONTÁŽ</t>
  </si>
  <si>
    <t>89</t>
  </si>
  <si>
    <t>75IA71</t>
  </si>
  <si>
    <t>OPTOTRUBKOVÁ PRŮCHODKA PRŮMĚRU DO 40 MM - DODÁVKA</t>
  </si>
  <si>
    <t>90</t>
  </si>
  <si>
    <t>75IA7X</t>
  </si>
  <si>
    <t>OPTOTRUBKOVÁ PRŮCHODKA - MONTÁŽ</t>
  </si>
  <si>
    <t>91</t>
  </si>
  <si>
    <t>75ID21</t>
  </si>
  <si>
    <t>PLASTOVÁ ZEMNÍ KOMORA PRO ULOŽENÍ SPOJKY - DODÁVKA</t>
  </si>
  <si>
    <t>1. Položka obsahuje:   
 – dodávku specifikovaného bloku/zařízení včetně potřebného drobného montážního materiálu   
 – dodávku souvisejícího příslušenství pro specifikovaný blok/zařízení   
 – náklady na dopravu a skladování   
 – veškeré potřebné mechanizmy, včetně obsluhy, náklady na mzdy a přibližné (průměrné) náklady na pořízení potřebných materiálů včetně všech ostatních vedlejších nákladů   
2. Položka neobsahuje:   
 X   
3. Způsob měření:   
 – Udává se počet kusů kompletní konstrukce nebo práce.</t>
  </si>
  <si>
    <t>92</t>
  </si>
  <si>
    <t>75ID2X</t>
  </si>
  <si>
    <t>PLASTOVÁ ZEMNÍ KOMORA PRO ULOŽENÍ SPOJKY - MONTÁŽ</t>
  </si>
  <si>
    <t>93</t>
  </si>
  <si>
    <t>75ID31</t>
  </si>
  <si>
    <t>PLASTOVÁ ZEMNÍ KOMORA TĚSNENÍ PRO HDPE TRUBKU DO 40 MM - DODÁVKA</t>
  </si>
  <si>
    <t>94</t>
  </si>
  <si>
    <t>75ID3X</t>
  </si>
  <si>
    <t>PLASTOVÁ ZEMNÍ KOMORA TĚSNENÍ PRO HDPE TRUBKU DO 40 MM - MONTÁŽ</t>
  </si>
  <si>
    <t>95</t>
  </si>
  <si>
    <t>75IECX</t>
  </si>
  <si>
    <t>VENKOVNÍ TELEFONNÍ OBJEKT - MONTÁŽ</t>
  </si>
  <si>
    <t>96</t>
  </si>
  <si>
    <t>75IEE5</t>
  </si>
  <si>
    <t>OPTICKÝ ROZVADĚČ 19" PROVEDENÍ DO 144 VLÁKEN - DODÁVKA</t>
  </si>
  <si>
    <t>97</t>
  </si>
  <si>
    <t>75IEEX</t>
  </si>
  <si>
    <t>OPTICKÝ ROZVADĚČ 19" PROVEDENÍ - MONTÁŽ</t>
  </si>
  <si>
    <t>98</t>
  </si>
  <si>
    <t>75IH41</t>
  </si>
  <si>
    <t>UKONČENÍ KABELU FORMA KABELOVÁ DÉLKY PŘES 0,5 M DO 5XN</t>
  </si>
  <si>
    <t>1. Položka obsahuje:   
 – kompletní ukončení specifikované kabelizace  specifikovaným způsobem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 –  Udává se počet kusů kompletní konstrukce nebo práce.</t>
  </si>
  <si>
    <t>99</t>
  </si>
  <si>
    <t>75II21</t>
  </si>
  <si>
    <t>SPOJKA PRO CELOPLASTOVÉ KABELY S PANCÍŘEM DO 100 ŽIL - DODÁVKA</t>
  </si>
  <si>
    <t>100</t>
  </si>
  <si>
    <t>75II2X</t>
  </si>
  <si>
    <t>SPOJKA PRO CELOPLASTOVÉ KABELY S PANCÍŘEM - MONTÁŽ</t>
  </si>
  <si>
    <t>Viz technická zpráva a výkresová dokumentace                                    1.000000=1,000 [A]</t>
  </si>
  <si>
    <t>101</t>
  </si>
  <si>
    <t>75II61</t>
  </si>
  <si>
    <t>SPOJKA - ODBOČOVACÍ SOUPRAVA MALÁ - DODÁVKA</t>
  </si>
  <si>
    <t>102</t>
  </si>
  <si>
    <t>75II6X</t>
  </si>
  <si>
    <t>SPOJKA - ODBOČOVACÍ SOUPRAVA - MONTÁŽ</t>
  </si>
  <si>
    <t>103</t>
  </si>
  <si>
    <t>75II71</t>
  </si>
  <si>
    <t>SPOJKA OPTICKÁ DO 72 VLÁKEN - DODÁVKA</t>
  </si>
  <si>
    <t>104</t>
  </si>
  <si>
    <t>75II7X</t>
  </si>
  <si>
    <t>SPOJKA OPTICKÁ - MONTÁŽ</t>
  </si>
  <si>
    <t>105</t>
  </si>
  <si>
    <t>75J821</t>
  </si>
  <si>
    <t>OPTICKÝ PIGTAIL SINGLEMODE DO 2 M - DODÁVKA</t>
  </si>
  <si>
    <t>106</t>
  </si>
  <si>
    <t>75J82X</t>
  </si>
  <si>
    <t>OPTICKÝ PIGTAIL SINGLEMODE - MONTÁŽ</t>
  </si>
  <si>
    <t>107</t>
  </si>
  <si>
    <t>R75IEC1</t>
  </si>
  <si>
    <t>VENKOVNÍ TELEFONNÍ OBJEKT NA SLOUPKU - DODÁVKA</t>
  </si>
  <si>
    <t>Viz technická zpráva a výkresová dokumentace, VTO pro montáž do společné přístrojové skříně pro přejezdy</t>
  </si>
  <si>
    <t>1. Položka obsahuje:      
 – dodávku specifikovaného bloku/zařízení včetně potřebného drobného montážního materiálu      
 – dodávku souvisejícího příslušenství pro specifikovaný blok/zařízení      
 – dopravu a skladování      
2. Položka neobsahuje:      
 X      
3. Způsob měření:      
Udává se počet kusů kompletní konstrukce nebo práce.</t>
  </si>
  <si>
    <t>108</t>
  </si>
  <si>
    <t>R75IK21</t>
  </si>
  <si>
    <t>MĚŘENÍ KOMPLETNÍ OPTICKÉHO KABELU</t>
  </si>
  <si>
    <t>VLÁKNO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</si>
  <si>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a dle TS v platném znění ("Základní technické specifikace optických kabelů a jejich příslušenství v telekomunikační síti SŽDC", vydaném SŽDC, s.o.; Odbor automatizace a elektrotechniky, č.j. 22942/2015-SŽDC-O14   
 – vystavení měřících protokolů případně závěrečné zprávy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Měřící práce se udávají počtem optických vláken.</t>
  </si>
  <si>
    <t>75L</t>
  </si>
  <si>
    <t>PZTS</t>
  </si>
  <si>
    <t>109</t>
  </si>
  <si>
    <t>75L421</t>
  </si>
  <si>
    <t>KAMERA DIGITÁLNÍ (IP) PEVNÁ - DODÁVKA</t>
  </si>
  <si>
    <t>110</t>
  </si>
  <si>
    <t>75L424</t>
  </si>
  <si>
    <t>KAMERA DIGITÁLNÍ (IP) SW LICENCE</t>
  </si>
  <si>
    <t>1. Položka obsahuje:   
 – dodávku softwarové licence pro specifický blok/zařízení včetně souvisejícího příslušenství pro specifikovaný blok/zařízení   
 – dodávku souvisejícího příslušenství pro specifikovaný blok/zařízení   
 – kompletní montáž (oživení, konfigurace, nastavení a uvedení do provozu) softwarové licence a souvisejícího příslušenství    
 – náklady na dopravu a skladování   
 – veškeré potřebné mechanizmy, včetně obsluhy, náklady na mzdy a přibližné (průměrné) náklady na pořízení potřebných materiálů včetně všech ostatních vedlejších nákladů   
2. Položka neobsahuje:   
 X   
3. Způsob měření:   
 – Udává se počet kusů kompletní konstrukce nebo práce.</t>
  </si>
  <si>
    <t>111</t>
  </si>
  <si>
    <t>75L42X</t>
  </si>
  <si>
    <t>KAMERA DIGITÁLNÍ (IP) - MONTÁŽ</t>
  </si>
  <si>
    <t>1. Položka obsahuje:   
 – kompletní montáž (oživení, konfigurace, nastavení a uvedení do provozu) specifikovaného bloku/zařízení a souvisejícího příslušenství včetně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 – Udává se počet kusů kompletní konstrukce nebo práce.</t>
  </si>
  <si>
    <t>112</t>
  </si>
  <si>
    <t>75L46W</t>
  </si>
  <si>
    <t>KLIENSTKÉ PRACOVIŠTĚ - DOPLNĚNÍ HW, SW - DODÁVKA</t>
  </si>
  <si>
    <t>1. Položka obsahuje:   
 – dodávku specifikovaného bloku/zařízení včetně potřebného drobného montážního materiálu   
 – dodávku specifického software pro specifický blok/zařízení včetně souvisejícího příslušenství pro specifikovaný blok/zařízení   
 – dodávku softwarové licence pro specifický blok/zařízení včetně souvisejícího příslušenství pro specifikovaný blok/zařízení   
 – dodávku souvisejícího příslušenství pro specifikovaný blok/zařízení   
 – náklady na dopravu a skladování   
 – veškeré potřebné mechanizmy, včetně obsluhy, náklady na mzdy a přibližné (průměrné) náklady na pořízení potřebných materiálů včetně všech ostatních vedlejších nákladů   
2. Položka neobsahuje:   
 X   
3. Způsob měření:   
 – Udává se počet kusů kompletní konstrukce nebo práce.</t>
  </si>
  <si>
    <t>113</t>
  </si>
  <si>
    <t>75O543</t>
  </si>
  <si>
    <t>PZTS, KLÁVESNICE - LCD DISPLEJ S VESTAVĚNOU BEZKONTAKTNÍ ČTEČKOU KARET - DODÁVKA</t>
  </si>
  <si>
    <t>114</t>
  </si>
  <si>
    <t>75O54X</t>
  </si>
  <si>
    <t>PZTS, KLÁVESNICE - MONTÁŽ</t>
  </si>
  <si>
    <t>115</t>
  </si>
  <si>
    <t>75O595</t>
  </si>
  <si>
    <t>PZTS, PROSTOROVÝ DETEKTOR DUÁLNÍ STROPNÍ - DODÁVKA</t>
  </si>
  <si>
    <t>116</t>
  </si>
  <si>
    <t>75O59X</t>
  </si>
  <si>
    <t>PZTS, PROSTOROVÝ DETEKTOR - MONTÁŽ</t>
  </si>
  <si>
    <t>117</t>
  </si>
  <si>
    <t>75O5F1</t>
  </si>
  <si>
    <t>PZTS, DVEŘNÍ MODUL - DODÁVKA</t>
  </si>
  <si>
    <t>118</t>
  </si>
  <si>
    <t>75O5FX</t>
  </si>
  <si>
    <t>PZTS, DVEŘNÍ MODUL - MONTÁŽ</t>
  </si>
  <si>
    <t>Ostatní práce</t>
  </si>
  <si>
    <t>119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</si>
  <si>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</si>
  <si>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</si>
  <si>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</si>
  <si>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120</t>
  </si>
  <si>
    <t>914161</t>
  </si>
  <si>
    <t>DOPRAVNÍ ZNAČKY ZÁKLADNÍ VELIKOSTI HLINÍKOVÉ FÓLIE TŘ 1 - DODÁVKA A MONTÁŽ</t>
  </si>
  <si>
    <t>položka zahrnuje:   
- dodávku a montáž značek v požadovaném provedení</t>
  </si>
  <si>
    <t>121</t>
  </si>
  <si>
    <t>965841</t>
  </si>
  <si>
    <t>DEMONTÁŽ JAKÉKOLIV NÁVĚSTI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</si>
  <si>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</si>
  <si>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122</t>
  </si>
  <si>
    <t>965842</t>
  </si>
  <si>
    <t>DEMONTÁŽ JAKÉKOLIV NÁVĚSTI - ODVOZ (NA LIKVIDACI ODPADŮ NEBO JINÉ URČENÉ MÍSTO)</t>
  </si>
  <si>
    <t>tkm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</si>
  <si>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tun vybouraného materiálu v původním stavu a jednotlivých vzdáleností v kilometrech.</t>
  </si>
  <si>
    <t>123</t>
  </si>
  <si>
    <t>R914119</t>
  </si>
  <si>
    <t>DOPRAV ZNAČKY - NÁJEMNÉ</t>
  </si>
  <si>
    <t>SADA</t>
  </si>
  <si>
    <t>položka zahrnuje sazbu za pronájem dopravních značek a zařízení</t>
  </si>
  <si>
    <t>Odpady</t>
  </si>
  <si>
    <t>124</t>
  </si>
  <si>
    <t>R015240</t>
  </si>
  <si>
    <t>POPLATKY ZA LIKVIDACŮ ODPADŮ NEKONTAMINOVANÝCH - 20 03 99  ODPAD PODOBNÝ KOMUNÁLNÍMU ODPADU VČETNĚ DOPRAVY</t>
  </si>
  <si>
    <t>T</t>
  </si>
  <si>
    <t>2023_ODPADY</t>
  </si>
  <si>
    <t>Položku NENACEŇOVAT v rámci výběrového řízení na zhotovení stavby, viz SO 90-90.</t>
  </si>
  <si>
    <t>Viz technická zpráva a výkresová dokumentace  
0,050=0,050 [A]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</si>
  <si>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</si>
  <si>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125</t>
  </si>
  <si>
    <t>R015621</t>
  </si>
  <si>
    <t>POPLATKY ZA LIKVIDACŮ ODPADŮ NEBEZPEČNÝCH - 17 04 10* KABELY S PLASTOVOU IZOLACÍ VČETNĚ DOPRAVY</t>
  </si>
  <si>
    <t>SO 11-13-01</t>
  </si>
  <si>
    <t>Zrušení přejezdu v km 68,408 (P6639)</t>
  </si>
  <si>
    <t>Všeobecné konstrukce a práce</t>
  </si>
  <si>
    <t>R02510</t>
  </si>
  <si>
    <t>DMC</t>
  </si>
  <si>
    <t>ZKOUŠENÍ MATERIÁLŮ ZKUŠEBNOU ZHOTOVITELE - VZORKOVÁNÍ</t>
  </si>
  <si>
    <t>Vzorkování vytěžené zeminy a kameniva dle vyhlášky č. 273/2021 Sb, s předpokladem 1 ks / 1000 t.</t>
  </si>
  <si>
    <t>Počet: 1=1,000 [A]</t>
  </si>
  <si>
    <t>zahrnuje veškeré náklady spojené s objednatelem požadovanými zkouškami</t>
  </si>
  <si>
    <t>R02911</t>
  </si>
  <si>
    <t>OSTATNÍ POŽADAVKY - GEODETICKÉ ZAMĚŘENÍ</t>
  </si>
  <si>
    <t>Geodetické zaměření (vytyčení) stavebního objektu.</t>
  </si>
  <si>
    <t>Během stavby: 1=1,000 [A]</t>
  </si>
  <si>
    <t>12110</t>
  </si>
  <si>
    <t>SEJMUTÍ ORNICE NEBO LESNÍ PŮDY</t>
  </si>
  <si>
    <t>Sejmutí ornice: 110*0,1=11,000 [A]</t>
  </si>
  <si>
    <t>položka zahrnuje sejmutí ornice bez ohledu na tloušťku vrstvy a její vodorovnou dopravu 
nezahrnuje uložení na trvalou skládku</t>
  </si>
  <si>
    <t>12373A</t>
  </si>
  <si>
    <t>ODKOP PRO SPOD STAVBU SILNIC A ŽELEZNIC TŘ. I - BEZ DOPRAVY</t>
  </si>
  <si>
    <t>Odtěžení pozemní komunikace</t>
  </si>
  <si>
    <t>Odtěžení - Drážní příkopy: 7*6=42,000 [A] 
Odtěžení - Polní cesta: 13*0,1=1,300 [B] 
A+B=43,300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</si>
  <si>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</si>
  <si>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</si>
  <si>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</si>
  <si>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</si>
  <si>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Odtěžení - Drážní příkopy: 7*6=42,000 [A] 
Odtěžení - Polní cesta: 13*0,1=1,300 [B] 
Odpočet - Zemní hrázka: 30*0,5=15,000 [C] 
Doprava: 15=15,000 [D] 
(A+B-C)*D=424,500 [E]</t>
  </si>
  <si>
    <t>Položka zahrnuje samostatnou dopravu zeminy. Množství se určí jako součin kubatutry [m3] a požadované vzdálenosti [km].</t>
  </si>
  <si>
    <t>12930</t>
  </si>
  <si>
    <t>ČIŠTĚNÍ PŘÍKOPŮ OD NÁNOSU</t>
  </si>
  <si>
    <t>Výkop pro tvárnici TZZ4.</t>
  </si>
  <si>
    <t>Odtěžení - Příkop L: 78*0,2=15,600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</si>
  <si>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</si>
  <si>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</si>
  <si>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</si>
  <si>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</si>
  <si>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17710</t>
  </si>
  <si>
    <t>ZEMNÍ HRÁZKY ZE ZEMIN SE ZHUTNĚNÍM</t>
  </si>
  <si>
    <t>Zemní hrázka z materiálu vyzískaného na stavbě.</t>
  </si>
  <si>
    <t>Zemní val: 30*0,5=15,000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</si>
  <si>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</si>
  <si>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</si>
  <si>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</si>
  <si>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Rozprostření ornice: 13*0,1+30*0,3+127*0,1=23,000 [A]</t>
  </si>
  <si>
    <t>položka zahrnuje: 
nutné přemístění ornice z dočasných skládek vzdálených do 50m 
rozprostření ornice v předepsané tloušťce ve svahu přes 1:5</t>
  </si>
  <si>
    <t>18242</t>
  </si>
  <si>
    <t>ZALOŽENÍ TRÁVNÍKU HYDROOSEVEM NA ORNICI</t>
  </si>
  <si>
    <t>Osetí ornice: 13+30+127=170,000 [A]</t>
  </si>
  <si>
    <t>Zahrnuje dodání předepsané travní směsi, hydroosev na ornici, zalévání, první pokosení, to vše bez ohledu na sklon terénu</t>
  </si>
  <si>
    <t>Základy</t>
  </si>
  <si>
    <t>289973</t>
  </si>
  <si>
    <t>OPLÁŠTĚNÍ (ZPEVNĚNÍ) Z GEOSÍTÍ A GEOROHOŽÍ</t>
  </si>
  <si>
    <t>Zpevnění - Svah: 11*3=33,000 [A] 
Zpevnění - Hrázka: 30*2=60,000 [B] 
A+B=93,000 [C]</t>
  </si>
  <si>
    <t>Položka zahrnuje: 
- dodávku předepsané geosítě nebi georohože 
- úpravu, očištění a ochranu podkladu 
- přichycení k podkladu, případně zatížení 
- úpravy spojů a zajištění okrajů 
- úpravy pro odvodnění 
- nutné přesahy 
- mimostaveništní a vnitrostaveništní dopravu</t>
  </si>
  <si>
    <t>Komunikace</t>
  </si>
  <si>
    <t>513550</t>
  </si>
  <si>
    <t>KOLEJOVÉ LOŽE - DOPLNĚNÍ Z KAMENIVA HRUBÉHO DRCENÉHO (ŠTĚRK)</t>
  </si>
  <si>
    <t>Doplnění KL - Výměna pražců: 9*0,2=1,800 [A] 
Doplnění KL - Úprava GPK: 200*0,1=20,000 [B] 
A+B=21,800 [C]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</si>
  <si>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</si>
  <si>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541521</t>
  </si>
  <si>
    <t>PODÉLNÝ POSUN BETONOVÉHO PRAŽCE V OSE KOLEJE</t>
  </si>
  <si>
    <t>Posun nových pražců do správné polohy.</t>
  </si>
  <si>
    <t>Nové pražce: 13=13,000 [A]</t>
  </si>
  <si>
    <t>1. Položka obsahuje: 
 – odkopání kolejového lože na úroveň ložné plochy pražců 
 – povolení upevňovadel 
 – posunutí pražce do nové polohy 
 – utažení upevňovadel, popř. náhradu poškozených upevňovacích prvků a podložek za užité nebo nové 
 – nahrnutí kolejového lože zpět včetně zhutnění 
 – směrovou a výškovou úpravu koleje 
 – příplatky za ztížené podmínky při práci v koleji, např. překážky po stranách koleje, práci v tunelu ap. 
2. Položka neobsahuje: 
 – případné doplnění štěrkového lože 
3. Způsob měření: 
Udává se počet kusů kompletní konstrukce nebo práce.</t>
  </si>
  <si>
    <t>542121</t>
  </si>
  <si>
    <t>SMĚROVÉ A VÝŠKOVÉ VYROVNÁNÍ KOLEJE NA PRAŽCÍCH BETONOVÝCH DO 0,05 M</t>
  </si>
  <si>
    <t>Úprava v místě výměny pražců: 20=20,000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</si>
  <si>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</si>
  <si>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542312</t>
  </si>
  <si>
    <t>NÁSLEDNÁ ÚPRAVA SMĚROVÉHO A VÝŠKOVÉHO USPOŘÁDÁNÍ KOLEJE - PRAŽCE BETONOVÉ</t>
  </si>
  <si>
    <t>Úprava GPK: 200=200,000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</si>
  <si>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</si>
  <si>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543252</t>
  </si>
  <si>
    <t>VÝMĚNA JEDNOTLIVÉHO PRAŽCE BETONOVÉHO BEZPODKLADNICOVÉHO, UPEVNĚNÍ PRUŽNÉ</t>
  </si>
  <si>
    <t>Výměna stávajících 15 ks pražců za nových 13 ks pražců. 
Odvoz vyzískaného materiálu na skládku nebo na žst. Chornice (protokolární předání objednateli).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</si>
  <si>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– poplatek za likvidaci odpadů (nacení se dle SSD 0) 
3. Způsob měření: 
Udává se počet kusů kompletní konstrukce nebo práce.</t>
  </si>
  <si>
    <t>Ostatní konstrukce a práce</t>
  </si>
  <si>
    <t>Demontáž značky A32a: 2=2,000 [A] 
Demontáž výstražného kolíku: 2=2,000 [B] 
A+B=4,000 [C]</t>
  </si>
  <si>
    <t>935212</t>
  </si>
  <si>
    <t>PŘÍKOPOVÉ ŽLABY Z BETON TVÁRNIC ŠÍŘ DO 600MM DO BETONU TL 100MM</t>
  </si>
  <si>
    <t>Příkopové tvárnice TZZ4: 78=78,000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</si>
  <si>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</si>
  <si>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965321</t>
  </si>
  <si>
    <t>ROZEBRÁNÍ PŘEJEZDU, PŘECHODU OSTATNÍCH</t>
  </si>
  <si>
    <t>Plocha konstrukce: 6*1,5=9,000 [A]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</si>
  <si>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</si>
  <si>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</si>
  <si>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</si>
  <si>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Odvoz vyzískaného materiálu na žst. Chornice (protokolární předání objednateli).</t>
  </si>
  <si>
    <t>Demontáž přejezdu: 6*1,5*0,150=1,350 [A] 
Objemová hmotnost: 2,5=2,500 [B] 
Doprava: 30=30,000 [C] 
A*B*C=101,250 [D]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</si>
  <si>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</si>
  <si>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966346</t>
  </si>
  <si>
    <t>BOURÁNÍ PROPUSTŮ Z TRUB DN DO 400MM</t>
  </si>
  <si>
    <t>Demontáž propustku z plastové trouby DN 400. Položka zahrnuje poplatky za skládku vybouraného materiálu.</t>
  </si>
  <si>
    <t>Demontáž propustku: 8,5=8,500 [A]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</si>
  <si>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</si>
  <si>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R015111</t>
  </si>
  <si>
    <t>POPLATKY ZA LIKVIDACŮ ODPADŮ NEKONTAMINOVANÝCH - 17 05 04  VYTĚŽENÉ ZEMINY A HORNINY -  I. TŘÍDA TĚŽITELNOSTI VČETNĚ DOPRAVY</t>
  </si>
  <si>
    <t>Odtěžení - Drážní příkopy: 7*6=42,000 [A] 
Odtěžení - Polní cesta: 13*0,1=1,300 [B] 
Odpočet - Zemní hrázka: 30*0,5=15,000 [C] 
Odtěžení - Příkop L: 78*0,2=15,600 [D] 
Objemová hmotnost: 2,1=2,100 [E] 
(A+B-C+D)*E=92,190 [F]</t>
  </si>
  <si>
    <t>1. Položka obsahuje: 
– veškeré poplatky provozovateli skládky, recyklační linky nebo jiného zařízení na zpracování nebo likvidaci odpadů související s převzetím, uložením, zpracováním nebo likvidací odpadu 
– náklady spojené s dopravou odpadu z místa stavby na místo převzetí provozovatelem skládky, recyklační linky nebo jiného zařízení na zpracování nebo likvidaci odpadů 
– náklady spojené s vyložením a manipulací s materiálem v místě skládky 
2. Položka neobsahuje: 
– náklady spojené s naložením a manipulací s materiálem 
3. Způsob měření: 
Tunou se rozumí hmotnost odpadu vytříděného v souladu se zákonem č. 185/2001 Sb., o nakládání s odpady, v platném znění.</t>
  </si>
  <si>
    <t>R015250</t>
  </si>
  <si>
    <t>POPLATKY ZA LIKVIDACŮ ODPADŮ NEKONTAMINOVANÝCH - 17 02 03  POLYETYLÉNOVÉ PODLOŽKY (ŽEL. SVRŠEK) VČETNĚ DOPRAVY</t>
  </si>
  <si>
    <t>Podložky [ks] - Výměna KR: 15*2=30,000 [A] 
Hmotnost podložky [g]: 0,160=0,160 [B] 
A*B*0,001=0,005 [C]</t>
  </si>
  <si>
    <t>R015260</t>
  </si>
  <si>
    <t>POPLATKY ZA LIKVIDACŮ ODPADŮ NEKONTAMINOVANÝCH - 07 02 99  PRYŽOVÉ PODLOŽKY (ŽEL. SVRŠEK) VČETNĚ DOPRAVY</t>
  </si>
  <si>
    <t>SO 11-50-01</t>
  </si>
  <si>
    <t>Náhradní komunikace mezi přejezdy</t>
  </si>
  <si>
    <t>02914</t>
  </si>
  <si>
    <t>OSTATNÍ POŽADAVKY - BOD ZÁKLADNÍ VYTYČOVACÍ SÍTĚ</t>
  </si>
  <si>
    <t>Bod ŽBP - Náhrada: 1=1,000 [A]</t>
  </si>
  <si>
    <t>oceněno jako celková částka ze samostatného soupisu prací jako nedílné součásti projektu základní vytyčovací sítě</t>
  </si>
  <si>
    <t>R02620</t>
  </si>
  <si>
    <t>ZKOUŠENÍ KONSTRUKCÍ A PRACÍ NEZÁVISLOU ZKUŠEBNOU - ZÁTĚŽOVÉ ZKOUŠKY</t>
  </si>
  <si>
    <t>Zátěžové zkoušky pláně.</t>
  </si>
  <si>
    <t>Počet: 4=4,000 [A]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</si>
  <si>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</si>
  <si>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</si>
  <si>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</si>
  <si>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zahrnuje veškeré náklady spojené s objednatelem požadovanými zařízeními</t>
  </si>
  <si>
    <t>R029611</t>
  </si>
  <si>
    <t>OSTATNÍ POŽADAVKY - ODBORNÝ DOZOR GEOTECHNIKA</t>
  </si>
  <si>
    <t>Konzultace a dozor geotechnika během stavby.</t>
  </si>
  <si>
    <t>Hodin: 10=10,000 [A]</t>
  </si>
  <si>
    <t>zahrnuje veškeré náklady spojené s objednatelem požadovaným dozorem</t>
  </si>
  <si>
    <t>R02971</t>
  </si>
  <si>
    <t>OSTAT POŽADAVKY - STANOVENÍ RECEPTURY GEOTECHNIKEM</t>
  </si>
  <si>
    <t>Stanovení přesné receptury vrstvy zlepšené zeminy (ZH) geotechnikem stavby.</t>
  </si>
  <si>
    <t>Stanovení receptury pro vrstvu ZH: 1=1,000 [A]</t>
  </si>
  <si>
    <t>Položka obsahuje veškeré práce potřebné pro stanovení přesné receptury vrstvy ze zlepšené zeminy (přítomnost geotechnika během realizace stavby, odběr vzorků, laboratorní zkoušky, výpočty, atd.).</t>
  </si>
  <si>
    <t>112018</t>
  </si>
  <si>
    <t>KÁCENÍ STROMŮ D KMENE DO 0,5M S ODSTRANĚNÍM PAŘEZŮ, ODVOZ DO 20KM</t>
  </si>
  <si>
    <t>Kácení stromů - Počet: 2=2,000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</si>
  <si>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</si>
  <si>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Sejmutí ornice: 571=571,000 [A]</t>
  </si>
  <si>
    <t>12110B</t>
  </si>
  <si>
    <t>SEJMUTÍ ORNICE NEBO LESNÍ PŮDY - DOPRAVA</t>
  </si>
  <si>
    <t>Rozprostření ornice: 571=571,000 [A]  
Doprava: 0,500=0,500 [B] 
A*B=285,500 [C]</t>
  </si>
  <si>
    <t>Odtěžení - Podkladní vrstvy: 316=316,000 [A] 
Odtěžení - Stávající cesta: 2=2,000 [B] 
Odtěžení - Příkop P: 25=25,000 [C] 
A+B+C=343,000 [D]</t>
  </si>
  <si>
    <t>Odtěžení - Podkladní vrstvy: 316=316,000 [A] 
Odtěžení - Stávající cesta: 2=2,000 [B] 
Odtěžení - Příkop P: 25=25,000 [C] 
Odpočet - Zasypání krajnic: 13=13,000 [D] 
Doprava: 15=15,000 [E] 
(A+B+C-D)*E=4 950,000 [F]</t>
  </si>
  <si>
    <t>Reprofilace příkopu - Zatrubnění: 3=3,000 [A]</t>
  </si>
  <si>
    <t>13273A</t>
  </si>
  <si>
    <t>HLOUBENÍ RÝH ŠÍŘ DO 2M PAŽ I NEPAŽ TŘ. I - BEZ DOPRAVY</t>
  </si>
  <si>
    <t>Odtěžení - Propustek: 12*0,5=6,000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</si>
  <si>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</si>
  <si>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13273B</t>
  </si>
  <si>
    <t>HLOUBENÍ RÝH ŠÍŘ DO 2M PAŽ I NEPAŽ TŘ. I - DOPRAVA</t>
  </si>
  <si>
    <t>Odtěžení - Propustek: 12*0,5=6,000 [A] 
Doprava: 15=15,000 [B] 
A*B=90,000 [C]</t>
  </si>
  <si>
    <t>Odtěžení - Podkladní vrstvy: 316=316,000 [A] 
Odtěžení - Stávající cesta: 2=2,000 [B] 
Odtěžení - Příkop P: 25=25,000 [C] 
Odtěžení - Propustek: 12*0,5=6,000 [D] 
Odpočet - Zasypání krajnic: 13=13,000 [E] 
Celkem: A+B+C+D-E=336,000 [F]</t>
  </si>
  <si>
    <t>17310</t>
  </si>
  <si>
    <t>ZEMNÍ KRAJNICE A DOSYPÁVKY SE ZHUTNĚNÍM</t>
  </si>
  <si>
    <t>Zemní krajnice z původního materiálu.</t>
  </si>
  <si>
    <t>Zasypání krajnic: 13=13,000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</si>
  <si>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</si>
  <si>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Rozprostření ornice - SO 11-50-01: 133=133,000 [A] 
Rozprostření ornice - Přebytek: 246=246,000 [B]</t>
  </si>
  <si>
    <t>Osetí ornice: 750=750,000 [A]</t>
  </si>
  <si>
    <t>18481</t>
  </si>
  <si>
    <t>OCHRANA STROMŮ BEDNĚNÍM</t>
  </si>
  <si>
    <t>Ochrana</t>
  </si>
  <si>
    <t>Ochrana stávajících stromů: 2*1*8=16,000 [A]</t>
  </si>
  <si>
    <t>položka zahrnuje veškerý materiál, výrobky a polotovary, včetně mimostaveništní a vnitrostaveništní dopravy (rovněž přesuny), včetně naložení a složení, případně s uložením</t>
  </si>
  <si>
    <t>184B11</t>
  </si>
  <si>
    <t>VYSAZOVÁNÍ STROMŮ LISTNATÝCH S BALEM OBVOD KMENE DO 8CM, VÝŠ DO 1,2M</t>
  </si>
  <si>
    <t>Náhradní výsadba - Počet: 2=2,000 [A]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</si>
  <si>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</si>
  <si>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Vodorovné konstrukce</t>
  </si>
  <si>
    <t>451324</t>
  </si>
  <si>
    <t>PODKL A VÝPLŇ VRSTVY ZE ŽELEZOBET DO C25/30</t>
  </si>
  <si>
    <t>Beton pod příčný žlab: 0,25*9=2,250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</si>
  <si>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</si>
  <si>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45152</t>
  </si>
  <si>
    <t>PODKLADNÍ A VÝPLŇOVÉ VRSTVY Z KAMENIVA DRCENÉHO</t>
  </si>
  <si>
    <t>Provedení zásypu a podsypu propustku z požadovaného kameniva včetně požadovaného zhutnění (viz TZ).</t>
  </si>
  <si>
    <t>Zásyp a podsyp propustku: 7=7,000 [A]</t>
  </si>
  <si>
    <t>položka zahrnuje dodávku předepsaného kameniva, mimostaveništní a vnitrostaveništní dopravu a jeho uložení 
není-li v zadávací dokumentaci uvedeno jinak, jedná se o nakupovaný materiál</t>
  </si>
  <si>
    <t>501102</t>
  </si>
  <si>
    <t>ZŘÍZENÍ KONSTRUKČNÍ VRSTVY TĚLESA ŽELEZNIČNÍHO SPODKU ZE ŠTĚRKODRTI RECYKLOVANÉ</t>
  </si>
  <si>
    <t>Vrstva vozovky - ŠD (nezpevněná část): 227=227,000 [A] 
Vrstva vozovky - ŠD (zpevněná část): 153=153,000 [B] 
A+B=380,000 [C]</t>
  </si>
  <si>
    <t>1. Položka obsahuje: 
 – recyklaci kameniva, popř. nákup a dodání recyklované štěrkodrtě v požadované kvalitě podle zadávací dokumentace 
 – přezkoušení kvality recyklovaného materiálu 
 – zřízení, provoz a demontáž recyklačního zařízení včetně dopravy 
 – dopravu recyklovaného kameniva z recyklační základny na místo určení včetně případných překládek na jiný dopravní prostředek nebo meziskladování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</si>
  <si>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56320</t>
  </si>
  <si>
    <t>VOZOVKOVÉ VRSTVY Z VIBROVANÉHO ŠTĚRKU</t>
  </si>
  <si>
    <t>Vrstva vozovky - VŠ: 207=207,000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</si>
  <si>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</si>
  <si>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567303</t>
  </si>
  <si>
    <t>VRSTVY PRO OBNOVU A OPRAVY ZE ŠTĚRKODRTI</t>
  </si>
  <si>
    <t>Strojní vytřízení materiálu na manipulační ploše a následné využití vyzískaného materiálu na opravu povrchu polní cesty (viz TZ).</t>
  </si>
  <si>
    <t>Výzisk - Odstraněná polní cesta: 600*0,3=180,000 [A] 
Použitelný materiál - Oprava cesty [%]: 0,5=0,500 [B] 
A*B=90,000 [C]</t>
  </si>
  <si>
    <t>56960</t>
  </si>
  <si>
    <t>ZPEVNĚNÍ KRAJNIC Z RECYKLOVANÉHO MATERIÁLU</t>
  </si>
  <si>
    <t>Nezpevněná krajnice: 4=4,000 [A] 
Sjezd na poz. č. 2185: 1=1,000 [B] 
A+B=5,000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</si>
  <si>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</si>
  <si>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572121</t>
  </si>
  <si>
    <t>INFILTRAČNÍ POSTŘIK ASFALTOVÝ DO 1,0KG/M2</t>
  </si>
  <si>
    <t>Infiltrační postřik - Na vrstvu ŠD: 510=510,000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</si>
  <si>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</si>
  <si>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</si>
  <si>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</si>
  <si>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Infiltrační postřik - Na vrstvu ACP: 470=470,000 [A]</t>
  </si>
  <si>
    <t>574A03</t>
  </si>
  <si>
    <t>ASFALTOVÝ BETON PRO OBRUSNÉ VRSTVY ACO 11</t>
  </si>
  <si>
    <t>Vrstva vozovky - ACO: 18,5=18,500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</si>
  <si>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</si>
  <si>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574E06</t>
  </si>
  <si>
    <t>ASFALTOVÝ BETON PRO PODKLADNÍ VRSTVY ACP 16+, 16S</t>
  </si>
  <si>
    <t>Vrstva vozovky - ACP: 32,9=32,900 [A]</t>
  </si>
  <si>
    <t>58910</t>
  </si>
  <si>
    <t>VÝPLŇ SPAR ASFALTEM</t>
  </si>
  <si>
    <t>Výplň spár zálivkou: 16=16,000 [A]</t>
  </si>
  <si>
    <t>položka zahrnuje: 
- dodávku předepsaného materiálu 
- vyčištění a výplň spar tímto materiálem</t>
  </si>
  <si>
    <t>R501410</t>
  </si>
  <si>
    <t>ZŘÍZENÍ KONSTRUKČNÍ VRSTVY TĚLESA ŽELEZNIČNÍHO SPODKU ZE ZEMINY ZLEPŠENÉ HYDRAULICKÝMI POJIVY</t>
  </si>
  <si>
    <t>Vrstva vozovky - ZH: 664=664,000 [A]</t>
  </si>
  <si>
    <t>1. Položka obsahuje: 
 – nákup a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</si>
  <si>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Potrubí</t>
  </si>
  <si>
    <t>87434</t>
  </si>
  <si>
    <t>POTRUBÍ Z TRUB PLASTOVÝCH ODPADNÍCH DN DO 200MM</t>
  </si>
  <si>
    <t>Svodné potrubí: 2=2,000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</si>
  <si>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</si>
  <si>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91692</t>
  </si>
  <si>
    <t>ZVÝRAZŇUJÍCÍ SLOUPKY PLASTOVÉ</t>
  </si>
  <si>
    <t>Směrový sloupek Z11g: 2=2,000 [B]</t>
  </si>
  <si>
    <t>položka zahrnuje dodání zařízení v předepsaném provedení včetně jeho osazení</t>
  </si>
  <si>
    <t>917224</t>
  </si>
  <si>
    <t>SILNIČNÍ A CHODNÍKOVÉ OBRUBY Z BETONOVÝCH OBRUBNÍKŮ ŠÍŘ 150MM</t>
  </si>
  <si>
    <t>Silniční obrubník: 4=4,000 [A]</t>
  </si>
  <si>
    <t>Položka zahrnuje: 
dodání a pokládku betonových obrubníků o rozměrech předepsaných zadávací dokumentací 
betonové lože i boční betonovou opěrku.</t>
  </si>
  <si>
    <t>919113</t>
  </si>
  <si>
    <t>ŘEZÁNÍ ASFALTOVÉHO KRYTU VOZOVEK TL DO 150MM</t>
  </si>
  <si>
    <t>Proříznutí asfaltového krytu: 16=16,000 [A]</t>
  </si>
  <si>
    <t>položka zahrnuje řezání vozovkové vrstvy v předepsané tloušťce, včetně spotřeby vody</t>
  </si>
  <si>
    <t>93556</t>
  </si>
  <si>
    <t>ŽLABY Z DÍLCŮ Z BETONU SVĚTLÉ ŠÍŘKY DO 400MM VČET MŘÍŽÍ</t>
  </si>
  <si>
    <t>Příčný odvodňovací žlab: 9=9,000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</si>
  <si>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</si>
  <si>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935832</t>
  </si>
  <si>
    <t>ŽLABY A RIGOLY DLÁŽDĚNÉ Z LOMOVÉHO KAMENE TL DO 250MMM DO BETONU TL 100MM</t>
  </si>
  <si>
    <t>Okamenování: 3=3,000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</si>
  <si>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</si>
  <si>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R9183D5</t>
  </si>
  <si>
    <t>PROPUSTY Z TRUB DN 400MM Z VLNITÉHO PLECHU</t>
  </si>
  <si>
    <t>Propustek DN400 (dle TZ).</t>
  </si>
  <si>
    <t>Propustek DN400: 12=12,000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</si>
  <si>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</si>
  <si>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Odtěžení - Podkladní vrstvy: 316=316,000 [A] 
Odtěžení - Stávající cesta: 2=2,000 [B] 
Odtěžení - Příkop P: 25=25,000 [C] 
Odtěžení - Propustek: 12*0,5=6,000 [D] 
Reprofilace příkopu - Zatrubnění: 3=3,000 [E] 
Odpočet - Zasypání krajnic: 13=13,000 [F] 
Objemová hmotnost: 2,1=2,100 [G] 
Celkem: (A+B+C+D+E-F)*G=711,900 [H]</t>
  </si>
  <si>
    <t>SO 11-50-02</t>
  </si>
  <si>
    <t>Zrušení polní cesty</t>
  </si>
  <si>
    <t>Přemístění ornice z dočasné skládky na místo rozprostření.</t>
  </si>
  <si>
    <t>Rozprostření ornice: 600*0,3=180,000 [A]  
Doprava: 0,200=0,200 [B] 
A*B=36,000 [C]</t>
  </si>
  <si>
    <t>Odtěžení - Polní cesta: 600*0,3=180,000 [B]</t>
  </si>
  <si>
    <t>Odtěžení - Polní cesta: 600*0,3=180,000 [A] 
Odpočet - Oprava polní cesty [%]: 0,5=0,500 [B] 
Doprava: 15=15,000 [C] 
A*B*C=1 350,000 [D]</t>
  </si>
  <si>
    <t>Uložení výkopku na manipulační plochu nebo na skládku.</t>
  </si>
  <si>
    <t>18230</t>
  </si>
  <si>
    <t>ROZPROSTŘENÍ ORNICE V ROVINĚ</t>
  </si>
  <si>
    <t>Rozprostření ornice: 600*0,3=180,000 [A]</t>
  </si>
  <si>
    <t>položka zahrnuje: 
nutné přemístění ornice z dočasných skládek vzdálených do 50m 
rozprostření ornice v předepsané tloušťce v rovině a ve svahu do 1:5</t>
  </si>
  <si>
    <t>Odtěžení - Polní cesta: 600*0,3=180,000 [A] 
Odpočet - Oprava polní cesty [%]: 0,5=0,500 [B] 
Objemová hmotnost: 2,1=2,100 [C] 
A*B*C=189,000 [D]</t>
  </si>
  <si>
    <t>SO 11-86-01</t>
  </si>
  <si>
    <t>Přípojka NN pro PZZ P6640 v km 68,666</t>
  </si>
  <si>
    <t>02911</t>
  </si>
  <si>
    <t>HM</t>
  </si>
  <si>
    <t>1. Položka obsahuje: 
 – veškeré práce a materiál obsažený v názvu položky 
2. Položka neobsahuje: 
 X 
3. Způsob měření: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</si>
  <si>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</si>
  <si>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</si>
  <si>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</si>
  <si>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</si>
  <si>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</si>
  <si>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</si>
  <si>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</si>
  <si>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</si>
  <si>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</si>
  <si>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747705</t>
  </si>
  <si>
    <t>MANIPULACE NA ZAŘÍZENÍCH PROVÁDĚNÉ PROVOZOVATELEM</t>
  </si>
  <si>
    <t>1. Položka obsahuje: 
 – cenu za manipulace na zařízeních prováděné provozovatelem nutných pro další práce zhotovitele na technologickém souboru 
2. Položka neobsahuje: 
 X 
3. Způsob měření: 
Udává se čas v hodinách.</t>
  </si>
  <si>
    <t>131838</t>
  </si>
  <si>
    <t>HLOUBENÍ JAM ZAPAŽ I NEPAŽ TŘ. II, ODVOZ DO 20KM</t>
  </si>
  <si>
    <t>jámy pro usazení rozvaděče 0,2*3 = 0,600 [A] 
zápichová jáma protlak 3,5*6 = 21,000 [B] 
jáma pro kab.komoru 1,5*2 = 3,000 [C] 
Celkové množství = 24,600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</si>
  <si>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</si>
  <si>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132838</t>
  </si>
  <si>
    <t>HLOUBENÍ RÝH ŠÍŘ DO 2M PAŽ I NEPAŽ TŘ. II, ODVOZ DO 20KM</t>
  </si>
  <si>
    <t>hlavní trasa 0,5*0,9*670 = 301,500 [A] 
uzemnění 0,35*0,9*(19+22) = 12,915 [B] 
kab.rezerva (2*0,9*4)*3 = 21,600 [D] 
Mezisoučet = 336,015 [C]</t>
  </si>
  <si>
    <t>16+7+7 = 30,000 [A]</t>
  </si>
  <si>
    <t>jámy 24,6 = 24,600 [A] 
rýhy 336,015 = 336,015 [B] 
Mezisoučet = 360,615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</si>
  <si>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</si>
  <si>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</si>
  <si>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</si>
  <si>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700*2 = 1400,000 [A]</t>
  </si>
  <si>
    <t>465921</t>
  </si>
  <si>
    <t>DLAŽBY Z BETONOVÝCH DLAŽDIC NA SUCHO</t>
  </si>
  <si>
    <t>položka zahrnuje: 
- nutné zemní práce (svahování, úpravu pláně a pod.) 
- úpravu podkladu 
- dodávku a uložení dlažby z předepsaných dlaždic do předepsaného tvaru 
- spárování, těsnění, tmelení a vyplnění spar případně s vyklínováním 
- úprava povrchu pro odvedení srážkové vody 
- nezahrnuje podklad pod dlažbu, vykazuje se samostatně položkami SD 45</t>
  </si>
  <si>
    <t>465923</t>
  </si>
  <si>
    <t>PŘEDLÁŽDĚNÍ DLAŽBY Z BETON DLAŽDIC</t>
  </si>
  <si>
    <t>předláždění v místě zastávky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</si>
  <si>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</si>
  <si>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1. Položka obsahuje: 
 – přípravu podkladu pro osazení 
2. Položka neobsahuje: 
 X 
3. Způsob měření: 
Měří se metr délkový.</t>
  </si>
  <si>
    <t>702212</t>
  </si>
  <si>
    <t>KABELOVÁ CHRÁNIČKA ZEMNÍ DN PŘES 100 DO 200 MM</t>
  </si>
  <si>
    <t>702312</t>
  </si>
  <si>
    <t>ZAKRYTÍ KABELŮ VÝSTRAŽNOU FÓLIÍ ŠÍŘKY PŘES 20 DO 40 CM</t>
  </si>
  <si>
    <t>700+75 = 775,000 [A]</t>
  </si>
  <si>
    <t>1. Položka obsahuje: 
 – dodávku a montáž fólie 
 – přípravu podkladu pro osazení 
2. Položka neobsahuje: 
 X 
3. Způsob měření: 
Měří se metr délkový.</t>
  </si>
  <si>
    <t>702901</t>
  </si>
  <si>
    <t>ZASYPÁNÍ KABELOVÉHO ŽLABU VRSTVOU Z PŘESÁTÉHO PÍSKU ČI VÝKOPKU SVĚTLÉ ŠÍŘKY DO 120 MM</t>
  </si>
  <si>
    <t>1. Položka obsahuje: 
 – veškeré zemní práce včetně dodání zásypového materiálu 
2. Položka neobsahuje: 
 X 
3. Způsob měření: 
Měří se metr délkový.</t>
  </si>
  <si>
    <t>742P13</t>
  </si>
  <si>
    <t>ZATAŽENÍ KABELU DO CHRÁNIČKY - KABEL DO 4 KG/M</t>
  </si>
  <si>
    <t>chránička</t>
  </si>
  <si>
    <t>1. Položka obsahuje: 
 – montáž kabelu o váze do 4 kg/m do chráničky/ kolektoru 
2. Položka neobsahuje: 
 X 
3. Způsob měření: 
Měří se metr délkový.</t>
  </si>
  <si>
    <t>744R35</t>
  </si>
  <si>
    <t>OZNAČOVACÍ ŠTÍTEK DO ROZVADĚČE NN</t>
  </si>
  <si>
    <t>1. Položka obsahuje: 
 – veškeré příslušenství 
 – technický popis viz. projektová dokumentace 
2. Položka neobsahuje: 
 X 
3. Způsob měření: 
Udává se počet kusů kompletní konstrukce nebo práce.</t>
  </si>
  <si>
    <t>744R36</t>
  </si>
  <si>
    <t>OBAL NA VÝKRESY DO ROZVADĚČE NN</t>
  </si>
  <si>
    <t>75I922</t>
  </si>
  <si>
    <t>OPTOTRUBKA HDPE S LANKEM PRŮMĚRU PŘES 40 MM</t>
  </si>
  <si>
    <t>1. Položka obsahuje: 
 – dodávku specifikované kabelizace včetně potřebného drobného montážního materiálu 
 – dodávku souvisejícího příslušenství pro specifickou kabelizaci 
 – náklady na dopravu a skladování 
 – práce spojené s montáží specifikované kabelizace specifikovaným způsobem 
 – veškeré potřebné mechanizmy, včetně obsluhy, náklady na mzdy a přibližné (průměrné) náklady na pořízení potřebných materiálů včetně všech ostatních vedlejších nákladů 
2. Položka neobsahuje: 
 X 
3. Způsob měření: 
 – Dodávka a montáž specifikované kabelizace se měří v délce udané v metrech.</t>
  </si>
  <si>
    <t>75I92X</t>
  </si>
  <si>
    <t>OPTOTRUBKA HDPE S LANKEM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</si>
  <si>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včetně všech ostatních vedlejších nákladů 
2. Položka neobsahuje: 
 X 
3. Způsob měření: 
 – Práce specifikovaného se měří v délce kabelizace udané v metrech.</t>
  </si>
  <si>
    <t>1. Položka obsahuje: 
 – práce spojené s měřením specifikované kabelizace specifikovaným způsobem včetně potřebného drobného montážního materiálu 
 – vystavení měřících protokolů případně závěrečné zprávy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 – Měřící práce se udávají počtem úseků.</t>
  </si>
  <si>
    <t>1. Položka obsahuje: 
 – práce spojené s měřením specifikované kabelizace specifikovaným způsobem včetně potřebného drobného montážního materiálu 
 – vystavení měřících protokolů případně závěrečné zprávy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 – Práce specifikovaného se měří v délce kabelizace udané v metrech.</t>
  </si>
  <si>
    <t>75IA12</t>
  </si>
  <si>
    <t>OPTOTRUBKOVÁ SPOJKA  PRŮMĚRU PŘES 40 MM - DODÁVKA</t>
  </si>
  <si>
    <t>1. Položka obsahuje: 
 – dodávku specifikovaného bloku/zařízení včetně potřebného drobného montážního materiálu 
 – dodávku souvisejícího příslušenství pro specifikovaný blok/zařízení 
 – náklady na dopravu a skladování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a práce.</t>
  </si>
  <si>
    <t>OPTOTRUBKOVÁ SPOJKA 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</si>
  <si>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</si>
  <si>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75IA62</t>
  </si>
  <si>
    <t>OPTOTRUBKOVÁ KONCOKA S VENTILKEM PRŮMĚRU PŘES 40 MM - DODÁVKA</t>
  </si>
  <si>
    <t>75IA72</t>
  </si>
  <si>
    <t>OPTOTRUBKOVÁ PRŮCHODKA PRŮMĚRU PŘES 40 MM - DODÁVKA</t>
  </si>
  <si>
    <t>75ID11</t>
  </si>
  <si>
    <t>PLASTOVÁ ZEMNÍ KOMORA PRO ULOŽENÍ REZERVY - DODÁVKA</t>
  </si>
  <si>
    <t>1. Položka obsahuje: 
 – dodávku specifikovaného bloku/zařízení včetně potřebného drobného montážního materiálu 
 – dodávku souvisejícího příslušenství pro specifikovaný blok/zařízení 
 – náklady na dopravu a skladování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</si>
  <si>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75ID1X</t>
  </si>
  <si>
    <t>PLASTOVÁ ZEMNÍ KOMORA PRO ULOŽENÍ REZERVY - MONTÁŽ</t>
  </si>
  <si>
    <t>1x spojka   
2x koncová</t>
  </si>
  <si>
    <t>Silnoproud</t>
  </si>
  <si>
    <t>741413</t>
  </si>
  <si>
    <t>ZÁSUVKA/PŘÍVODKA PRŮMYSLOVÁ, KRYTÍ IP 44 400 V, DO 63 A</t>
  </si>
  <si>
    <t>v RP</t>
  </si>
  <si>
    <t>1. Položka obsahuje: 
 – kompletní přístroj v krytu vč. příslušenství 
2. Položka neobsahuje: 
 X 
3. Způsob měření: 
Udává se počet kusů kompletní konstrukce nebo práce.</t>
  </si>
  <si>
    <t>50+25 = 75,000 [A]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</si>
  <si>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</si>
  <si>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1. Položka obsahuje: 
 – přípravu podkladu pro osazení 
 – spojování 
 – ochranný nátěr spoje dle příslušných norem 
2. Položka neobsahuje: 
 X 
3. Způsob měření: 
Udává se počet kusů kompletní konstrukce nebo práce.</t>
  </si>
  <si>
    <t>741C01</t>
  </si>
  <si>
    <t>EKVIPOTENCIÁLNÍ PŘÍPOJNICE</t>
  </si>
  <si>
    <t>741C02</t>
  </si>
  <si>
    <t>UZEMŇOVACÍ SVORKA</t>
  </si>
  <si>
    <t>hloubkový zemnič</t>
  </si>
  <si>
    <t>1. Položka obsahuje: 
 – veškeré příslušenství 
2. Položka neobsahuje: 
 X 
3. Způsob měření: 
Udává se počet kusů kompletní konstrukce nebo práce.</t>
  </si>
  <si>
    <t>741C07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</si>
  <si>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</si>
  <si>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</si>
  <si>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742H24</t>
  </si>
  <si>
    <t>KABEL NN ČTYŘ- A PĚTIŽÍLOVÝ AL S PLASTOVOU IZOLACÍ OD 70 DO 120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</si>
  <si>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</si>
  <si>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</si>
  <si>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742L14</t>
  </si>
  <si>
    <t>UKONČENÍ DVOU AŽ PĚTIŽÍLOVÉHO KABELU V ROZVADĚČI NEBO NA PŘÍSTROJI OD 70 DO 120 MM2</t>
  </si>
  <si>
    <t>743611</t>
  </si>
  <si>
    <t>ROZVADĚČ PRO DRÁŽNÍ OSVĚTLENÍ SILOVÝ NAPÁJECÍ S PLC ŘÍDÍCÍM SYSTÉMEM DO 6 KUSŮ TŘÍFÁZOVÝCH VĚTVÍ</t>
  </si>
  <si>
    <t>RO dle jednopólového schéma</t>
  </si>
  <si>
    <t>1. Položka obsahuje: 
 – instalaci rozvaděče do terénu/rozvodny včetně softwaru k PLC pro možnost chodu rozvaděče a jeho oživení, zhotovení výrobní dokumentace 
 – technický popis viz. projektová dokumentace 
2. Položka neobsahuje: 
 – zemní práce 
3. Způsob měření: 
Udává se počet kusů kompletní konstrukce nebo práce.</t>
  </si>
  <si>
    <t>743631</t>
  </si>
  <si>
    <t>ROZVADĚČ PRO DRÁŽNÍ OSVĚTLENÍ - ROZŠÍŘENÍ O MĚŘENÍ SPOTŘEBY EL. ENERGIE</t>
  </si>
  <si>
    <t>odběr zab.zař.   
 a sděl.zař</t>
  </si>
  <si>
    <t>1. Položka obsahuje: 
 – veškeré příslušenství, zhotovení výrobní dokumentace 
 – technický popis viz. projektová dokumentace 
2. Položka neobsahuje: 
 X 
3. Způsob měření: 
Udává se počet kusů kompletní konstrukce nebo práce.</t>
  </si>
  <si>
    <t>743644</t>
  </si>
  <si>
    <t>ROZVADĚČ PRO DRÁŽNÍ OSVĚTLENÍ - SPÍNACÍ HODINY PROGRAMOVATELNÉ SE SOUMRAKOVÝM ČIDLEM</t>
  </si>
  <si>
    <t>1. Položka obsahuje: 
 – veškeré příslušenství 
 – technický popis viz. projektová dokumentace 
2. Položka neobsahuje: 
 X 
3. Způsob měření: 
Udává se počet kusů kompletní konstrukce nebo práce.</t>
  </si>
  <si>
    <t>743F21</t>
  </si>
  <si>
    <t>SKŘÍŇ ELEKTROMĚROVÁ V KOMPAKTNÍM PILÍŘI PRO PŘÍMÉ MĚŘENÍ DO 80 A JEDNOSAZBOVÉ VČETNĚ VÝSTROJE</t>
  </si>
  <si>
    <t>RE   
včetně zasypání keramzitem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</si>
  <si>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</si>
  <si>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RP6577   
včetně zasypání keramzitem</t>
  </si>
  <si>
    <t>1. Položka obsahuje: 
 – přípravu podkladu pro osazení vč. upevňovacího materiálu 
 – typová plastová pilířová lakovaná dle schválených technických podmínek, prázdná pro montáž výstroje elektro, telefonu a nouzových tlačítek včetně přívodky pro DA a příslušenství, veškerý podružný a pomocný materiál 
 – provedení zkoušek, dodání předepsaných zkoušek, revizí a atestů 
2. Položka neobsahuje: 
 X 
3. Způsob měření: 
Udává se počet kusů kompletní konstrukce nebo práce.</t>
  </si>
  <si>
    <t>744633</t>
  </si>
  <si>
    <t>JISTIČ TŘÍPÓLOVÝ (10 KA) OD 13 DO 20 A</t>
  </si>
  <si>
    <t>v RE</t>
  </si>
  <si>
    <t>1. Položka obsahuje: 
 – veškerý spojovací materiál vč. připojovacího vedení 
 – technický popis viz. projektová dokumentace 
2. Položka neobsahuje: 
 X 
3. Způsob měření: 
Udává se počet kusů kompletní konstrukce nebo práce.</t>
  </si>
  <si>
    <t>744643</t>
  </si>
  <si>
    <t>JISTIČ ČTYŘPÓLOVÝ (3+N, 10 KA) OD 13 DO 20 A</t>
  </si>
  <si>
    <t>744C01</t>
  </si>
  <si>
    <t>POMOCNÝ SPÍNAČ K MODULÁRNÍMU PŘÍSTROJI DO 125 A</t>
  </si>
  <si>
    <t>744C02</t>
  </si>
  <si>
    <t>NAPĚŤOVÁ SPOUŠŤ K MODULÁRNÍMU PŘÍSTROJI DO 125 A</t>
  </si>
  <si>
    <t>744E42</t>
  </si>
  <si>
    <t>ODPÍNAČ PRO VÁLCOVÉ POJISTKY  ČTYŘPÓLOVÝ  PŘES 32 DO 63 A</t>
  </si>
  <si>
    <t>744I01</t>
  </si>
  <si>
    <t>POJISTKOVÁ VLOŽKA DO 160 A</t>
  </si>
  <si>
    <t>1. Položka obsahuje: 
 – technický popis viz. projektová dokumentace 
2. Položka neobsahuje: 
 X 
3. Způsob měření: 
Udává se počet kusů kompletní konstrukce nebo práce.</t>
  </si>
  <si>
    <t>744J42</t>
  </si>
  <si>
    <t>SILOVÝ KOMPLETNÍ PŘEPÍNAČ 1-0-1 TŘÍ-ČTYŘPÓLOVÝ PŘES 32 DO 63 A</t>
  </si>
  <si>
    <t>744Q12</t>
  </si>
  <si>
    <t>SVODIČ PŘEPĚTÍ TYP 1 (TŘÍDA B) 3-4 PÓLOVÝ</t>
  </si>
  <si>
    <t>744R14</t>
  </si>
  <si>
    <t>SVORKA OD 70 DO 120 MM2</t>
  </si>
  <si>
    <t>SO 90-90</t>
  </si>
  <si>
    <t>Likvidace odpadů</t>
  </si>
  <si>
    <t>SO 11-13-01: 92,190=92,190 [A] 
SO 11-50-01: 711,900=711,900 [B] 
SO 11-50-02: 189,000=189,000 [C] 
A+B+C=993,090 [D]</t>
  </si>
  <si>
    <t>PS 11-01-31: 0,050=0,050 [A]</t>
  </si>
  <si>
    <t>SO 11-13-01: 0,005=0,005 [A]</t>
  </si>
  <si>
    <t>PS 11-01-31: 0,030=0,030 [A]</t>
  </si>
  <si>
    <t>SO 98-98</t>
  </si>
  <si>
    <t>Všeobecný objekt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</si>
  <si>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</si>
  <si>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</si>
  <si>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</si>
  <si>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</si>
  <si>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</si>
  <si>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</si>
  <si>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</si>
  <si>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</si>
  <si>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</si>
  <si>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</si>
  <si>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</si>
  <si>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</si>
  <si>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</si>
  <si>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</si>
  <si>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</si>
  <si>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</si>
  <si>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</si>
  <si>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</si>
  <si>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</si>
  <si>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</si>
  <si>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</si>
  <si>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</si>
  <si>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VSEOB013</t>
  </si>
  <si>
    <t>Zajištění a vyhotovení geometrického plánu</t>
  </si>
  <si>
    <t>KS</t>
  </si>
  <si>
    <t>Zajištění a vyhotovení geometrických plánů potřebných zejména pro dělení a scelování pozemků a pro zřízení věcných břemen. 
Bude se jednat o pozemky č.: 2155, 2185 a 2103 v KÚ Trpík.</t>
  </si>
  <si>
    <t>Geometrický plán: 4=4,000 [A]</t>
  </si>
  <si>
    <t>VSEOB015</t>
  </si>
  <si>
    <t>Publicita</t>
  </si>
  <si>
    <t>Zajištění exkurze.</t>
  </si>
  <si>
    <t>Položka zahrnuje veškeré činnosti pro zajištění exkurze na staveniště.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</si>
</sst>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11-01-31'!I3</f>
      </c>
      <c s="21">
        <f>'PS 11-01-31'!O2</f>
      </c>
      <c s="21">
        <f>C10+D10</f>
      </c>
    </row>
    <row r="11" spans="1:5" ht="12.75" customHeight="1">
      <c r="A11" s="20" t="s">
        <v>559</v>
      </c>
      <c s="20" t="s">
        <v>560</v>
      </c>
      <c s="21">
        <f>'SO 11-13-01'!I3</f>
      </c>
      <c s="21">
        <f>'SO 11-13-01'!O2</f>
      </c>
      <c s="21">
        <f>C11+D11</f>
      </c>
    </row>
    <row r="12" spans="1:5" ht="12.75" customHeight="1">
      <c r="A12" s="20" t="s">
        <v>663</v>
      </c>
      <c s="20" t="s">
        <v>664</v>
      </c>
      <c s="21">
        <f>'SO 11-50-01'!I3</f>
      </c>
      <c s="21">
        <f>'SO 11-50-01'!O2</f>
      </c>
      <c s="21">
        <f>C12+D12</f>
      </c>
    </row>
    <row r="13" spans="1:5" ht="12.75" customHeight="1">
      <c r="A13" s="20" t="s">
        <v>801</v>
      </c>
      <c s="20" t="s">
        <v>802</v>
      </c>
      <c s="21">
        <f>'SO 11-50-02'!I3</f>
      </c>
      <c s="21">
        <f>'SO 11-50-02'!O2</f>
      </c>
      <c s="21">
        <f>C13+D13</f>
      </c>
    </row>
    <row r="14" spans="1:5" ht="12.75" customHeight="1">
      <c r="A14" s="20" t="s">
        <v>813</v>
      </c>
      <c s="20" t="s">
        <v>814</v>
      </c>
      <c s="21">
        <f>'SO 11-86-01'!I3</f>
      </c>
      <c s="21">
        <f>'SO 11-86-01'!O2</f>
      </c>
      <c s="21">
        <f>C14+D14</f>
      </c>
    </row>
    <row r="15" spans="1:5" ht="12.75" customHeight="1">
      <c r="A15" s="20" t="s">
        <v>953</v>
      </c>
      <c s="20" t="s">
        <v>954</v>
      </c>
      <c s="21">
        <f>'SO 90-90'!I3</f>
      </c>
      <c s="21">
        <f>'SO 90-90'!O2</f>
      </c>
      <c s="21">
        <f>C15+D15</f>
      </c>
    </row>
    <row r="16" spans="1:5" ht="12.75" customHeight="1">
      <c r="A16" s="20" t="s">
        <v>959</v>
      </c>
      <c s="20" t="s">
        <v>960</v>
      </c>
      <c s="21">
        <f>'SO 98-98'!I3</f>
      </c>
      <c s="21">
        <f>'SO 98-98'!O2</f>
      </c>
      <c s="21">
        <f>C16+D16</f>
      </c>
    </row>
  </sheetData>
  <sheetProtection password="C0DF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0+O8+O33+O38+O55+O92+O125+O130+O159+O196+O213+O270+O291+O452+O493+O514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0+I8+I33+I38+I55+I92+I125+I130+I159+I196+I213+I270+I291+I452+I493+I514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42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24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25.5">
      <c r="A11" s="37" t="s">
        <v>54</v>
      </c>
      <c r="E11" s="38" t="s">
        <v>55</v>
      </c>
    </row>
    <row r="12" spans="1:5" ht="318.75">
      <c r="A12" t="s">
        <v>56</v>
      </c>
      <c r="E12" s="36" t="s">
        <v>57</v>
      </c>
    </row>
    <row r="13" spans="1:16" ht="12.75">
      <c r="A13" s="25" t="s">
        <v>47</v>
      </c>
      <c s="29" t="s">
        <v>23</v>
      </c>
      <c s="29" t="s">
        <v>58</v>
      </c>
      <c s="25" t="s">
        <v>49</v>
      </c>
      <c s="30" t="s">
        <v>59</v>
      </c>
      <c s="31" t="s">
        <v>51</v>
      </c>
      <c s="32">
        <v>183.9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25.5">
      <c r="A15" s="37" t="s">
        <v>54</v>
      </c>
      <c r="E15" s="38" t="s">
        <v>60</v>
      </c>
    </row>
    <row r="16" spans="1:5" ht="318.75">
      <c r="A16" t="s">
        <v>56</v>
      </c>
      <c r="E16" s="36" t="s">
        <v>57</v>
      </c>
    </row>
    <row r="17" spans="1:16" ht="12.75">
      <c r="A17" s="25" t="s">
        <v>47</v>
      </c>
      <c s="29" t="s">
        <v>22</v>
      </c>
      <c s="29" t="s">
        <v>61</v>
      </c>
      <c s="25" t="s">
        <v>49</v>
      </c>
      <c s="30" t="s">
        <v>62</v>
      </c>
      <c s="31" t="s">
        <v>63</v>
      </c>
      <c s="32">
        <v>36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54</v>
      </c>
      <c r="E19" s="38" t="s">
        <v>64</v>
      </c>
    </row>
    <row r="20" spans="1:5" ht="25.5">
      <c r="A20" t="s">
        <v>56</v>
      </c>
      <c r="E20" s="36" t="s">
        <v>65</v>
      </c>
    </row>
    <row r="21" spans="1:16" ht="12.75">
      <c r="A21" s="25" t="s">
        <v>47</v>
      </c>
      <c s="29" t="s">
        <v>33</v>
      </c>
      <c s="29" t="s">
        <v>66</v>
      </c>
      <c s="25" t="s">
        <v>49</v>
      </c>
      <c s="30" t="s">
        <v>67</v>
      </c>
      <c s="31" t="s">
        <v>51</v>
      </c>
      <c s="32">
        <v>188.475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25.5">
      <c r="A23" s="37" t="s">
        <v>54</v>
      </c>
      <c r="E23" s="38" t="s">
        <v>68</v>
      </c>
    </row>
    <row r="24" spans="1:5" ht="229.5">
      <c r="A24" t="s">
        <v>56</v>
      </c>
      <c r="E24" s="36" t="s">
        <v>69</v>
      </c>
    </row>
    <row r="25" spans="1:16" ht="12.75">
      <c r="A25" s="25" t="s">
        <v>47</v>
      </c>
      <c s="29" t="s">
        <v>35</v>
      </c>
      <c s="29" t="s">
        <v>70</v>
      </c>
      <c s="25" t="s">
        <v>49</v>
      </c>
      <c s="30" t="s">
        <v>71</v>
      </c>
      <c s="31" t="s">
        <v>51</v>
      </c>
      <c s="32">
        <v>19.425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25.5">
      <c r="A27" s="37" t="s">
        <v>54</v>
      </c>
      <c r="E27" s="38" t="s">
        <v>72</v>
      </c>
    </row>
    <row r="28" spans="1:5" ht="229.5">
      <c r="A28" t="s">
        <v>56</v>
      </c>
      <c r="E28" s="36" t="s">
        <v>73</v>
      </c>
    </row>
    <row r="29" spans="1:16" ht="12.75">
      <c r="A29" s="25" t="s">
        <v>47</v>
      </c>
      <c s="29" t="s">
        <v>37</v>
      </c>
      <c s="29" t="s">
        <v>74</v>
      </c>
      <c s="25" t="s">
        <v>49</v>
      </c>
      <c s="30" t="s">
        <v>75</v>
      </c>
      <c s="31" t="s">
        <v>76</v>
      </c>
      <c s="32">
        <v>1186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54</v>
      </c>
      <c r="E31" s="38" t="s">
        <v>64</v>
      </c>
    </row>
    <row r="32" spans="1:5" ht="12.75">
      <c r="A32" t="s">
        <v>56</v>
      </c>
      <c r="E32" s="36" t="s">
        <v>77</v>
      </c>
    </row>
    <row r="33" spans="1:18" ht="12.75" customHeight="1">
      <c r="A33" s="6" t="s">
        <v>45</v>
      </c>
      <c s="6"/>
      <c s="40" t="s">
        <v>23</v>
      </c>
      <c s="6"/>
      <c s="27" t="s">
        <v>78</v>
      </c>
      <c s="6"/>
      <c s="6"/>
      <c s="6"/>
      <c s="41">
        <f>0+Q33</f>
      </c>
      <c s="6"/>
      <c r="O33">
        <f>0+R33</f>
      </c>
      <c r="Q33">
        <f>0+I34</f>
      </c>
      <c>
        <f>0+O34</f>
      </c>
    </row>
    <row r="34" spans="1:16" ht="12.75">
      <c r="A34" s="25" t="s">
        <v>47</v>
      </c>
      <c s="29" t="s">
        <v>79</v>
      </c>
      <c s="29" t="s">
        <v>80</v>
      </c>
      <c s="25" t="s">
        <v>49</v>
      </c>
      <c s="30" t="s">
        <v>81</v>
      </c>
      <c s="31" t="s">
        <v>82</v>
      </c>
      <c s="32">
        <v>1</v>
      </c>
      <c s="33">
        <v>0</v>
      </c>
      <c s="34">
        <f>ROUND(ROUND(H34,2)*ROUND(G34,3),2)</f>
      </c>
      <c s="31" t="s">
        <v>83</v>
      </c>
      <c r="O34">
        <f>(I34*21)/100</f>
      </c>
      <c t="s">
        <v>23</v>
      </c>
    </row>
    <row r="35" spans="1:5" ht="12.75">
      <c r="A35" s="35" t="s">
        <v>53</v>
      </c>
      <c r="E35" s="36" t="s">
        <v>84</v>
      </c>
    </row>
    <row r="36" spans="1:5" ht="12.75">
      <c r="A36" s="37" t="s">
        <v>54</v>
      </c>
      <c r="E36" s="38" t="s">
        <v>85</v>
      </c>
    </row>
    <row r="37" spans="1:5" ht="12.75">
      <c r="A37" t="s">
        <v>56</v>
      </c>
      <c r="E37" s="36" t="s">
        <v>86</v>
      </c>
    </row>
    <row r="38" spans="1:18" ht="12.75" customHeight="1">
      <c r="A38" s="6" t="s">
        <v>45</v>
      </c>
      <c s="6"/>
      <c s="40" t="s">
        <v>87</v>
      </c>
      <c s="6"/>
      <c s="27" t="s">
        <v>88</v>
      </c>
      <c s="6"/>
      <c s="6"/>
      <c s="6"/>
      <c s="41">
        <f>0+Q38</f>
      </c>
      <c s="6"/>
      <c r="O38">
        <f>0+R38</f>
      </c>
      <c r="Q38">
        <f>0+I39+I43+I47+I51</f>
      </c>
      <c>
        <f>0+O39+O43+O47+O51</f>
      </c>
    </row>
    <row r="39" spans="1:16" ht="12.75">
      <c r="A39" s="25" t="s">
        <v>47</v>
      </c>
      <c s="29" t="s">
        <v>89</v>
      </c>
      <c s="29" t="s">
        <v>90</v>
      </c>
      <c s="25" t="s">
        <v>49</v>
      </c>
      <c s="30" t="s">
        <v>91</v>
      </c>
      <c s="31" t="s">
        <v>51</v>
      </c>
      <c s="32">
        <v>5</v>
      </c>
      <c s="33">
        <v>0</v>
      </c>
      <c s="34">
        <f>ROUND(ROUND(H39,2)*ROUND(G39,3),2)</f>
      </c>
      <c s="31" t="s">
        <v>52</v>
      </c>
      <c r="O39">
        <f>(I39*21)/100</f>
      </c>
      <c t="s">
        <v>23</v>
      </c>
    </row>
    <row r="40" spans="1:5" ht="12.75">
      <c r="A40" s="35" t="s">
        <v>53</v>
      </c>
      <c r="E40" s="36" t="s">
        <v>49</v>
      </c>
    </row>
    <row r="41" spans="1:5" ht="25.5">
      <c r="A41" s="37" t="s">
        <v>54</v>
      </c>
      <c r="E41" s="38" t="s">
        <v>92</v>
      </c>
    </row>
    <row r="42" spans="1:5" ht="229.5">
      <c r="A42" t="s">
        <v>56</v>
      </c>
      <c r="E42" s="36" t="s">
        <v>93</v>
      </c>
    </row>
    <row r="43" spans="1:16" ht="12.75">
      <c r="A43" s="25" t="s">
        <v>47</v>
      </c>
      <c s="29" t="s">
        <v>40</v>
      </c>
      <c s="29" t="s">
        <v>94</v>
      </c>
      <c s="25" t="s">
        <v>49</v>
      </c>
      <c s="30" t="s">
        <v>95</v>
      </c>
      <c s="31" t="s">
        <v>51</v>
      </c>
      <c s="32">
        <v>2.25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25.5">
      <c r="A45" s="37" t="s">
        <v>54</v>
      </c>
      <c r="E45" s="38" t="s">
        <v>96</v>
      </c>
    </row>
    <row r="46" spans="1:5" ht="369.75">
      <c r="A46" t="s">
        <v>56</v>
      </c>
      <c r="E46" s="36" t="s">
        <v>97</v>
      </c>
    </row>
    <row r="47" spans="1:16" ht="12.75">
      <c r="A47" s="25" t="s">
        <v>47</v>
      </c>
      <c s="29" t="s">
        <v>42</v>
      </c>
      <c s="29" t="s">
        <v>98</v>
      </c>
      <c s="25" t="s">
        <v>49</v>
      </c>
      <c s="30" t="s">
        <v>99</v>
      </c>
      <c s="31" t="s">
        <v>76</v>
      </c>
      <c s="32">
        <v>10</v>
      </c>
      <c s="33">
        <v>0</v>
      </c>
      <c s="34">
        <f>ROUND(ROUND(H47,2)*ROUND(G47,3),2)</f>
      </c>
      <c s="31" t="s">
        <v>52</v>
      </c>
      <c r="O47">
        <f>(I47*21)/100</f>
      </c>
      <c t="s">
        <v>23</v>
      </c>
    </row>
    <row r="48" spans="1:5" ht="12.75">
      <c r="A48" s="35" t="s">
        <v>53</v>
      </c>
      <c r="E48" s="36" t="s">
        <v>49</v>
      </c>
    </row>
    <row r="49" spans="1:5" ht="25.5">
      <c r="A49" s="37" t="s">
        <v>54</v>
      </c>
      <c r="E49" s="38" t="s">
        <v>100</v>
      </c>
    </row>
    <row r="50" spans="1:5" ht="153">
      <c r="A50" t="s">
        <v>56</v>
      </c>
      <c r="E50" s="36" t="s">
        <v>101</v>
      </c>
    </row>
    <row r="51" spans="1:16" ht="12.75">
      <c r="A51" s="25" t="s">
        <v>47</v>
      </c>
      <c s="29" t="s">
        <v>44</v>
      </c>
      <c s="29" t="s">
        <v>102</v>
      </c>
      <c s="25" t="s">
        <v>49</v>
      </c>
      <c s="30" t="s">
        <v>103</v>
      </c>
      <c s="31" t="s">
        <v>63</v>
      </c>
      <c s="32">
        <v>15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84</v>
      </c>
    </row>
    <row r="53" spans="1:5" ht="25.5">
      <c r="A53" s="37" t="s">
        <v>54</v>
      </c>
      <c r="E53" s="38" t="s">
        <v>104</v>
      </c>
    </row>
    <row r="54" spans="1:5" ht="51">
      <c r="A54" t="s">
        <v>56</v>
      </c>
      <c r="E54" s="36" t="s">
        <v>105</v>
      </c>
    </row>
    <row r="55" spans="1:18" ht="12.75" customHeight="1">
      <c r="A55" s="6" t="s">
        <v>45</v>
      </c>
      <c s="6"/>
      <c s="40" t="s">
        <v>106</v>
      </c>
      <c s="6"/>
      <c s="27" t="s">
        <v>107</v>
      </c>
      <c s="6"/>
      <c s="6"/>
      <c s="6"/>
      <c s="41">
        <f>0+Q55</f>
      </c>
      <c s="6"/>
      <c r="O55">
        <f>0+R55</f>
      </c>
      <c r="Q55">
        <f>0+I56+I60+I64+I68+I72+I76+I80+I84+I88</f>
      </c>
      <c>
        <f>0+O56+O60+O64+O68+O72+O76+O80+O84+O88</f>
      </c>
    </row>
    <row r="56" spans="1:16" ht="12.75">
      <c r="A56" s="25" t="s">
        <v>47</v>
      </c>
      <c s="29" t="s">
        <v>108</v>
      </c>
      <c s="29" t="s">
        <v>109</v>
      </c>
      <c s="25" t="s">
        <v>49</v>
      </c>
      <c s="30" t="s">
        <v>110</v>
      </c>
      <c s="31" t="s">
        <v>111</v>
      </c>
      <c s="32">
        <v>50</v>
      </c>
      <c s="33">
        <v>0</v>
      </c>
      <c s="34">
        <f>ROUND(ROUND(H56,2)*ROUND(G56,3),2)</f>
      </c>
      <c s="31" t="s">
        <v>52</v>
      </c>
      <c r="O56">
        <f>(I56*21)/100</f>
      </c>
      <c t="s">
        <v>23</v>
      </c>
    </row>
    <row r="57" spans="1:5" ht="12.75">
      <c r="A57" s="35" t="s">
        <v>53</v>
      </c>
      <c r="E57" s="36" t="s">
        <v>49</v>
      </c>
    </row>
    <row r="58" spans="1:5" ht="25.5">
      <c r="A58" s="37" t="s">
        <v>54</v>
      </c>
      <c r="E58" s="38" t="s">
        <v>112</v>
      </c>
    </row>
    <row r="59" spans="1:5" ht="76.5">
      <c r="A59" t="s">
        <v>56</v>
      </c>
      <c r="E59" s="36" t="s">
        <v>113</v>
      </c>
    </row>
    <row r="60" spans="1:16" ht="12.75">
      <c r="A60" s="25" t="s">
        <v>47</v>
      </c>
      <c s="29" t="s">
        <v>114</v>
      </c>
      <c s="29" t="s">
        <v>115</v>
      </c>
      <c s="25" t="s">
        <v>49</v>
      </c>
      <c s="30" t="s">
        <v>116</v>
      </c>
      <c s="31" t="s">
        <v>63</v>
      </c>
      <c s="32">
        <v>10</v>
      </c>
      <c s="33">
        <v>0</v>
      </c>
      <c s="34">
        <f>ROUND(ROUND(H60,2)*ROUND(G60,3),2)</f>
      </c>
      <c s="31" t="s">
        <v>52</v>
      </c>
      <c r="O60">
        <f>(I60*21)/100</f>
      </c>
      <c t="s">
        <v>23</v>
      </c>
    </row>
    <row r="61" spans="1:5" ht="12.75">
      <c r="A61" s="35" t="s">
        <v>53</v>
      </c>
      <c r="E61" s="36" t="s">
        <v>49</v>
      </c>
    </row>
    <row r="62" spans="1:5" ht="25.5">
      <c r="A62" s="37" t="s">
        <v>54</v>
      </c>
      <c r="E62" s="38" t="s">
        <v>117</v>
      </c>
    </row>
    <row r="63" spans="1:5" ht="76.5">
      <c r="A63" t="s">
        <v>56</v>
      </c>
      <c r="E63" s="36" t="s">
        <v>118</v>
      </c>
    </row>
    <row r="64" spans="1:16" ht="12.75">
      <c r="A64" s="25" t="s">
        <v>47</v>
      </c>
      <c s="29" t="s">
        <v>119</v>
      </c>
      <c s="29" t="s">
        <v>120</v>
      </c>
      <c s="25" t="s">
        <v>49</v>
      </c>
      <c s="30" t="s">
        <v>121</v>
      </c>
      <c s="31" t="s">
        <v>63</v>
      </c>
      <c s="32">
        <v>50</v>
      </c>
      <c s="33">
        <v>0</v>
      </c>
      <c s="34">
        <f>ROUND(ROUND(H64,2)*ROUND(G64,3),2)</f>
      </c>
      <c s="31" t="s">
        <v>52</v>
      </c>
      <c r="O64">
        <f>(I64*21)/100</f>
      </c>
      <c t="s">
        <v>23</v>
      </c>
    </row>
    <row r="65" spans="1:5" ht="12.75">
      <c r="A65" s="35" t="s">
        <v>53</v>
      </c>
      <c r="E65" s="36" t="s">
        <v>49</v>
      </c>
    </row>
    <row r="66" spans="1:5" ht="25.5">
      <c r="A66" s="37" t="s">
        <v>54</v>
      </c>
      <c r="E66" s="38" t="s">
        <v>112</v>
      </c>
    </row>
    <row r="67" spans="1:5" ht="76.5">
      <c r="A67" t="s">
        <v>56</v>
      </c>
      <c r="E67" s="36" t="s">
        <v>118</v>
      </c>
    </row>
    <row r="68" spans="1:16" ht="12.75">
      <c r="A68" s="25" t="s">
        <v>47</v>
      </c>
      <c s="29" t="s">
        <v>122</v>
      </c>
      <c s="29" t="s">
        <v>123</v>
      </c>
      <c s="25" t="s">
        <v>49</v>
      </c>
      <c s="30" t="s">
        <v>124</v>
      </c>
      <c s="31" t="s">
        <v>63</v>
      </c>
      <c s="32">
        <v>40</v>
      </c>
      <c s="33">
        <v>0</v>
      </c>
      <c s="34">
        <f>ROUND(ROUND(H68,2)*ROUND(G68,3),2)</f>
      </c>
      <c s="31" t="s">
        <v>52</v>
      </c>
      <c r="O68">
        <f>(I68*21)/100</f>
      </c>
      <c t="s">
        <v>23</v>
      </c>
    </row>
    <row r="69" spans="1:5" ht="12.75">
      <c r="A69" s="35" t="s">
        <v>53</v>
      </c>
      <c r="E69" s="36" t="s">
        <v>49</v>
      </c>
    </row>
    <row r="70" spans="1:5" ht="12.75">
      <c r="A70" s="37" t="s">
        <v>54</v>
      </c>
      <c r="E70" s="38" t="s">
        <v>64</v>
      </c>
    </row>
    <row r="71" spans="1:5" ht="76.5">
      <c r="A71" t="s">
        <v>56</v>
      </c>
      <c r="E71" s="36" t="s">
        <v>118</v>
      </c>
    </row>
    <row r="72" spans="1:16" ht="12.75">
      <c r="A72" s="25" t="s">
        <v>47</v>
      </c>
      <c s="29" t="s">
        <v>125</v>
      </c>
      <c s="29" t="s">
        <v>126</v>
      </c>
      <c s="25" t="s">
        <v>49</v>
      </c>
      <c s="30" t="s">
        <v>127</v>
      </c>
      <c s="31" t="s">
        <v>63</v>
      </c>
      <c s="32">
        <v>615</v>
      </c>
      <c s="33">
        <v>0</v>
      </c>
      <c s="34">
        <f>ROUND(ROUND(H72,2)*ROUND(G72,3),2)</f>
      </c>
      <c s="31" t="s">
        <v>52</v>
      </c>
      <c r="O72">
        <f>(I72*21)/100</f>
      </c>
      <c t="s">
        <v>23</v>
      </c>
    </row>
    <row r="73" spans="1:5" ht="12.75">
      <c r="A73" s="35" t="s">
        <v>53</v>
      </c>
      <c r="E73" s="36" t="s">
        <v>49</v>
      </c>
    </row>
    <row r="74" spans="1:5" ht="25.5">
      <c r="A74" s="37" t="s">
        <v>54</v>
      </c>
      <c r="E74" s="38" t="s">
        <v>128</v>
      </c>
    </row>
    <row r="75" spans="1:5" ht="89.25">
      <c r="A75" t="s">
        <v>56</v>
      </c>
      <c r="E75" s="36" t="s">
        <v>129</v>
      </c>
    </row>
    <row r="76" spans="1:16" ht="12.75">
      <c r="A76" s="25" t="s">
        <v>47</v>
      </c>
      <c s="29" t="s">
        <v>130</v>
      </c>
      <c s="29" t="s">
        <v>131</v>
      </c>
      <c s="25" t="s">
        <v>49</v>
      </c>
      <c s="30" t="s">
        <v>132</v>
      </c>
      <c s="31" t="s">
        <v>76</v>
      </c>
      <c s="32">
        <v>1</v>
      </c>
      <c s="33">
        <v>0</v>
      </c>
      <c s="34">
        <f>ROUND(ROUND(H76,2)*ROUND(G76,3),2)</f>
      </c>
      <c s="31" t="s">
        <v>52</v>
      </c>
      <c r="O76">
        <f>(I76*21)/100</f>
      </c>
      <c t="s">
        <v>23</v>
      </c>
    </row>
    <row r="77" spans="1:5" ht="12.75">
      <c r="A77" s="35" t="s">
        <v>53</v>
      </c>
      <c r="E77" s="36" t="s">
        <v>49</v>
      </c>
    </row>
    <row r="78" spans="1:5" ht="12.75">
      <c r="A78" s="37" t="s">
        <v>54</v>
      </c>
      <c r="E78" s="38" t="s">
        <v>64</v>
      </c>
    </row>
    <row r="79" spans="1:5" ht="38.25">
      <c r="A79" t="s">
        <v>56</v>
      </c>
      <c r="E79" s="36" t="s">
        <v>133</v>
      </c>
    </row>
    <row r="80" spans="1:16" ht="25.5">
      <c r="A80" s="25" t="s">
        <v>47</v>
      </c>
      <c s="29" t="s">
        <v>134</v>
      </c>
      <c s="29" t="s">
        <v>135</v>
      </c>
      <c s="25" t="s">
        <v>49</v>
      </c>
      <c s="30" t="s">
        <v>136</v>
      </c>
      <c s="31" t="s">
        <v>111</v>
      </c>
      <c s="32">
        <v>5</v>
      </c>
      <c s="33">
        <v>0</v>
      </c>
      <c s="34">
        <f>ROUND(ROUND(H80,2)*ROUND(G80,3),2)</f>
      </c>
      <c s="31" t="s">
        <v>52</v>
      </c>
      <c r="O80">
        <f>(I80*21)/100</f>
      </c>
      <c t="s">
        <v>23</v>
      </c>
    </row>
    <row r="81" spans="1:5" ht="12.75">
      <c r="A81" s="35" t="s">
        <v>53</v>
      </c>
      <c r="E81" s="36" t="s">
        <v>49</v>
      </c>
    </row>
    <row r="82" spans="1:5" ht="12.75">
      <c r="A82" s="37" t="s">
        <v>54</v>
      </c>
      <c r="E82" s="38" t="s">
        <v>64</v>
      </c>
    </row>
    <row r="83" spans="1:5" ht="38.25">
      <c r="A83" t="s">
        <v>56</v>
      </c>
      <c r="E83" s="36" t="s">
        <v>133</v>
      </c>
    </row>
    <row r="84" spans="1:16" ht="12.75">
      <c r="A84" s="25" t="s">
        <v>47</v>
      </c>
      <c s="29" t="s">
        <v>137</v>
      </c>
      <c s="29" t="s">
        <v>138</v>
      </c>
      <c s="25" t="s">
        <v>49</v>
      </c>
      <c s="30" t="s">
        <v>139</v>
      </c>
      <c s="31" t="s">
        <v>111</v>
      </c>
      <c s="32">
        <v>3</v>
      </c>
      <c s="33">
        <v>0</v>
      </c>
      <c s="34">
        <f>ROUND(ROUND(H84,2)*ROUND(G84,3),2)</f>
      </c>
      <c s="31" t="s">
        <v>52</v>
      </c>
      <c r="O84">
        <f>(I84*21)/100</f>
      </c>
      <c t="s">
        <v>23</v>
      </c>
    </row>
    <row r="85" spans="1:5" ht="12.75">
      <c r="A85" s="35" t="s">
        <v>53</v>
      </c>
      <c r="E85" s="36" t="s">
        <v>49</v>
      </c>
    </row>
    <row r="86" spans="1:5" ht="12.75">
      <c r="A86" s="37" t="s">
        <v>54</v>
      </c>
      <c r="E86" s="38" t="s">
        <v>64</v>
      </c>
    </row>
    <row r="87" spans="1:5" ht="38.25">
      <c r="A87" t="s">
        <v>56</v>
      </c>
      <c r="E87" s="36" t="s">
        <v>133</v>
      </c>
    </row>
    <row r="88" spans="1:16" ht="25.5">
      <c r="A88" s="25" t="s">
        <v>47</v>
      </c>
      <c s="29" t="s">
        <v>140</v>
      </c>
      <c s="29" t="s">
        <v>141</v>
      </c>
      <c s="25" t="s">
        <v>49</v>
      </c>
      <c s="30" t="s">
        <v>142</v>
      </c>
      <c s="31" t="s">
        <v>111</v>
      </c>
      <c s="32">
        <v>10</v>
      </c>
      <c s="33">
        <v>0</v>
      </c>
      <c s="34">
        <f>ROUND(ROUND(H88,2)*ROUND(G88,3),2)</f>
      </c>
      <c s="31" t="s">
        <v>52</v>
      </c>
      <c r="O88">
        <f>(I88*21)/100</f>
      </c>
      <c t="s">
        <v>23</v>
      </c>
    </row>
    <row r="89" spans="1:5" ht="12.75">
      <c r="A89" s="35" t="s">
        <v>53</v>
      </c>
      <c r="E89" s="36" t="s">
        <v>49</v>
      </c>
    </row>
    <row r="90" spans="1:5" ht="12.75">
      <c r="A90" s="37" t="s">
        <v>54</v>
      </c>
      <c r="E90" s="38" t="s">
        <v>64</v>
      </c>
    </row>
    <row r="91" spans="1:5" ht="102">
      <c r="A91" t="s">
        <v>56</v>
      </c>
      <c r="E91" s="36" t="s">
        <v>143</v>
      </c>
    </row>
    <row r="92" spans="1:18" ht="12.75" customHeight="1">
      <c r="A92" s="6" t="s">
        <v>45</v>
      </c>
      <c s="6"/>
      <c s="40" t="s">
        <v>144</v>
      </c>
      <c s="6"/>
      <c s="27" t="s">
        <v>145</v>
      </c>
      <c s="6"/>
      <c s="6"/>
      <c s="6"/>
      <c s="41">
        <f>0+Q92</f>
      </c>
      <c s="6"/>
      <c r="O92">
        <f>0+R92</f>
      </c>
      <c r="Q92">
        <f>0+I93+I97+I101+I105+I109+I113+I117+I121</f>
      </c>
      <c>
        <f>0+O93+O97+O101+O105+O109+O113+O117+O121</f>
      </c>
    </row>
    <row r="93" spans="1:16" ht="12.75">
      <c r="A93" s="25" t="s">
        <v>47</v>
      </c>
      <c s="29" t="s">
        <v>146</v>
      </c>
      <c s="29" t="s">
        <v>147</v>
      </c>
      <c s="25" t="s">
        <v>49</v>
      </c>
      <c s="30" t="s">
        <v>148</v>
      </c>
      <c s="31" t="s">
        <v>63</v>
      </c>
      <c s="32">
        <v>50</v>
      </c>
      <c s="33">
        <v>0</v>
      </c>
      <c s="34">
        <f>ROUND(ROUND(H93,2)*ROUND(G93,3),2)</f>
      </c>
      <c s="31" t="s">
        <v>52</v>
      </c>
      <c r="O93">
        <f>(I93*21)/100</f>
      </c>
      <c t="s">
        <v>23</v>
      </c>
    </row>
    <row r="94" spans="1:5" ht="12.75">
      <c r="A94" s="35" t="s">
        <v>53</v>
      </c>
      <c r="E94" s="36" t="s">
        <v>49</v>
      </c>
    </row>
    <row r="95" spans="1:5" ht="12.75">
      <c r="A95" s="37" t="s">
        <v>54</v>
      </c>
      <c r="E95" s="38" t="s">
        <v>64</v>
      </c>
    </row>
    <row r="96" spans="1:5" ht="127.5">
      <c r="A96" t="s">
        <v>56</v>
      </c>
      <c r="E96" s="36" t="s">
        <v>149</v>
      </c>
    </row>
    <row r="97" spans="1:16" ht="12.75">
      <c r="A97" s="25" t="s">
        <v>47</v>
      </c>
      <c s="29" t="s">
        <v>150</v>
      </c>
      <c s="29" t="s">
        <v>151</v>
      </c>
      <c s="25" t="s">
        <v>49</v>
      </c>
      <c s="30" t="s">
        <v>152</v>
      </c>
      <c s="31" t="s">
        <v>111</v>
      </c>
      <c s="32">
        <v>39</v>
      </c>
      <c s="33">
        <v>0</v>
      </c>
      <c s="34">
        <f>ROUND(ROUND(H97,2)*ROUND(G97,3),2)</f>
      </c>
      <c s="31" t="s">
        <v>52</v>
      </c>
      <c r="O97">
        <f>(I97*21)/100</f>
      </c>
      <c t="s">
        <v>23</v>
      </c>
    </row>
    <row r="98" spans="1:5" ht="12.75">
      <c r="A98" s="35" t="s">
        <v>53</v>
      </c>
      <c r="E98" s="36" t="s">
        <v>49</v>
      </c>
    </row>
    <row r="99" spans="1:5" ht="12.75">
      <c r="A99" s="37" t="s">
        <v>54</v>
      </c>
      <c r="E99" s="38" t="s">
        <v>64</v>
      </c>
    </row>
    <row r="100" spans="1:5" ht="102">
      <c r="A100" t="s">
        <v>56</v>
      </c>
      <c r="E100" s="36" t="s">
        <v>153</v>
      </c>
    </row>
    <row r="101" spans="1:16" ht="12.75">
      <c r="A101" s="25" t="s">
        <v>47</v>
      </c>
      <c s="29" t="s">
        <v>154</v>
      </c>
      <c s="29" t="s">
        <v>155</v>
      </c>
      <c s="25" t="s">
        <v>49</v>
      </c>
      <c s="30" t="s">
        <v>156</v>
      </c>
      <c s="31" t="s">
        <v>63</v>
      </c>
      <c s="32">
        <v>150</v>
      </c>
      <c s="33">
        <v>0</v>
      </c>
      <c s="34">
        <f>ROUND(ROUND(H101,2)*ROUND(G101,3),2)</f>
      </c>
      <c s="31" t="s">
        <v>52</v>
      </c>
      <c r="O101">
        <f>(I101*21)/100</f>
      </c>
      <c t="s">
        <v>23</v>
      </c>
    </row>
    <row r="102" spans="1:5" ht="12.75">
      <c r="A102" s="35" t="s">
        <v>53</v>
      </c>
      <c r="E102" s="36" t="s">
        <v>49</v>
      </c>
    </row>
    <row r="103" spans="1:5" ht="12.75">
      <c r="A103" s="37" t="s">
        <v>54</v>
      </c>
      <c r="E103" s="38" t="s">
        <v>64</v>
      </c>
    </row>
    <row r="104" spans="1:5" ht="89.25">
      <c r="A104" t="s">
        <v>56</v>
      </c>
      <c r="E104" s="36" t="s">
        <v>157</v>
      </c>
    </row>
    <row r="105" spans="1:16" ht="12.75">
      <c r="A105" s="25" t="s">
        <v>47</v>
      </c>
      <c s="29" t="s">
        <v>158</v>
      </c>
      <c s="29" t="s">
        <v>159</v>
      </c>
      <c s="25" t="s">
        <v>49</v>
      </c>
      <c s="30" t="s">
        <v>160</v>
      </c>
      <c s="31" t="s">
        <v>63</v>
      </c>
      <c s="32">
        <v>70</v>
      </c>
      <c s="33">
        <v>0</v>
      </c>
      <c s="34">
        <f>ROUND(ROUND(H105,2)*ROUND(G105,3),2)</f>
      </c>
      <c s="31" t="s">
        <v>52</v>
      </c>
      <c r="O105">
        <f>(I105*21)/100</f>
      </c>
      <c t="s">
        <v>23</v>
      </c>
    </row>
    <row r="106" spans="1:5" ht="12.75">
      <c r="A106" s="35" t="s">
        <v>53</v>
      </c>
      <c r="E106" s="36" t="s">
        <v>49</v>
      </c>
    </row>
    <row r="107" spans="1:5" ht="12.75">
      <c r="A107" s="37" t="s">
        <v>54</v>
      </c>
      <c r="E107" s="38" t="s">
        <v>64</v>
      </c>
    </row>
    <row r="108" spans="1:5" ht="89.25">
      <c r="A108" t="s">
        <v>56</v>
      </c>
      <c r="E108" s="36" t="s">
        <v>157</v>
      </c>
    </row>
    <row r="109" spans="1:16" ht="25.5">
      <c r="A109" s="25" t="s">
        <v>47</v>
      </c>
      <c s="29" t="s">
        <v>161</v>
      </c>
      <c s="29" t="s">
        <v>162</v>
      </c>
      <c s="25" t="s">
        <v>49</v>
      </c>
      <c s="30" t="s">
        <v>163</v>
      </c>
      <c s="31" t="s">
        <v>111</v>
      </c>
      <c s="32">
        <v>10</v>
      </c>
      <c s="33">
        <v>0</v>
      </c>
      <c s="34">
        <f>ROUND(ROUND(H109,2)*ROUND(G109,3),2)</f>
      </c>
      <c s="31" t="s">
        <v>52</v>
      </c>
      <c r="O109">
        <f>(I109*21)/100</f>
      </c>
      <c t="s">
        <v>23</v>
      </c>
    </row>
    <row r="110" spans="1:5" ht="12.75">
      <c r="A110" s="35" t="s">
        <v>53</v>
      </c>
      <c r="E110" s="36" t="s">
        <v>49</v>
      </c>
    </row>
    <row r="111" spans="1:5" ht="12.75">
      <c r="A111" s="37" t="s">
        <v>54</v>
      </c>
      <c r="E111" s="38" t="s">
        <v>64</v>
      </c>
    </row>
    <row r="112" spans="1:5" ht="102">
      <c r="A112" t="s">
        <v>56</v>
      </c>
      <c r="E112" s="36" t="s">
        <v>164</v>
      </c>
    </row>
    <row r="113" spans="1:16" ht="25.5">
      <c r="A113" s="25" t="s">
        <v>47</v>
      </c>
      <c s="29" t="s">
        <v>165</v>
      </c>
      <c s="29" t="s">
        <v>166</v>
      </c>
      <c s="25" t="s">
        <v>49</v>
      </c>
      <c s="30" t="s">
        <v>167</v>
      </c>
      <c s="31" t="s">
        <v>111</v>
      </c>
      <c s="32">
        <v>6</v>
      </c>
      <c s="33">
        <v>0</v>
      </c>
      <c s="34">
        <f>ROUND(ROUND(H113,2)*ROUND(G113,3),2)</f>
      </c>
      <c s="31" t="s">
        <v>52</v>
      </c>
      <c r="O113">
        <f>(I113*21)/100</f>
      </c>
      <c t="s">
        <v>23</v>
      </c>
    </row>
    <row r="114" spans="1:5" ht="12.75">
      <c r="A114" s="35" t="s">
        <v>53</v>
      </c>
      <c r="E114" s="36" t="s">
        <v>49</v>
      </c>
    </row>
    <row r="115" spans="1:5" ht="12.75">
      <c r="A115" s="37" t="s">
        <v>54</v>
      </c>
      <c r="E115" s="38" t="s">
        <v>64</v>
      </c>
    </row>
    <row r="116" spans="1:5" ht="102">
      <c r="A116" t="s">
        <v>56</v>
      </c>
      <c r="E116" s="36" t="s">
        <v>164</v>
      </c>
    </row>
    <row r="117" spans="1:16" ht="12.75">
      <c r="A117" s="25" t="s">
        <v>47</v>
      </c>
      <c s="29" t="s">
        <v>87</v>
      </c>
      <c s="29" t="s">
        <v>168</v>
      </c>
      <c s="25" t="s">
        <v>49</v>
      </c>
      <c s="30" t="s">
        <v>169</v>
      </c>
      <c s="31" t="s">
        <v>111</v>
      </c>
      <c s="32">
        <v>1</v>
      </c>
      <c s="33">
        <v>0</v>
      </c>
      <c s="34">
        <f>ROUND(ROUND(H117,2)*ROUND(G117,3),2)</f>
      </c>
      <c s="31" t="s">
        <v>52</v>
      </c>
      <c r="O117">
        <f>(I117*21)/100</f>
      </c>
      <c t="s">
        <v>23</v>
      </c>
    </row>
    <row r="118" spans="1:5" ht="12.75">
      <c r="A118" s="35" t="s">
        <v>53</v>
      </c>
      <c r="E118" s="36" t="s">
        <v>49</v>
      </c>
    </row>
    <row r="119" spans="1:5" ht="12.75">
      <c r="A119" s="37" t="s">
        <v>54</v>
      </c>
      <c r="E119" s="38" t="s">
        <v>64</v>
      </c>
    </row>
    <row r="120" spans="1:5" ht="127.5">
      <c r="A120" t="s">
        <v>56</v>
      </c>
      <c r="E120" s="36" t="s">
        <v>170</v>
      </c>
    </row>
    <row r="121" spans="1:16" ht="12.75">
      <c r="A121" s="25" t="s">
        <v>47</v>
      </c>
      <c s="29" t="s">
        <v>171</v>
      </c>
      <c s="29" t="s">
        <v>172</v>
      </c>
      <c s="25" t="s">
        <v>49</v>
      </c>
      <c s="30" t="s">
        <v>173</v>
      </c>
      <c s="31" t="s">
        <v>174</v>
      </c>
      <c s="32">
        <v>40</v>
      </c>
      <c s="33">
        <v>0</v>
      </c>
      <c s="34">
        <f>ROUND(ROUND(H121,2)*ROUND(G121,3),2)</f>
      </c>
      <c s="31" t="s">
        <v>52</v>
      </c>
      <c r="O121">
        <f>(I121*21)/100</f>
      </c>
      <c t="s">
        <v>23</v>
      </c>
    </row>
    <row r="122" spans="1:5" ht="12.75">
      <c r="A122" s="35" t="s">
        <v>53</v>
      </c>
      <c r="E122" s="36" t="s">
        <v>49</v>
      </c>
    </row>
    <row r="123" spans="1:5" ht="12.75">
      <c r="A123" s="37" t="s">
        <v>54</v>
      </c>
      <c r="E123" s="38" t="s">
        <v>64</v>
      </c>
    </row>
    <row r="124" spans="1:5" ht="89.25">
      <c r="A124" t="s">
        <v>56</v>
      </c>
      <c r="E124" s="36" t="s">
        <v>175</v>
      </c>
    </row>
    <row r="125" spans="1:18" ht="12.75" customHeight="1">
      <c r="A125" s="6" t="s">
        <v>45</v>
      </c>
      <c s="6"/>
      <c s="40" t="s">
        <v>176</v>
      </c>
      <c s="6"/>
      <c s="27" t="s">
        <v>177</v>
      </c>
      <c s="6"/>
      <c s="6"/>
      <c s="6"/>
      <c s="41">
        <f>0+Q125</f>
      </c>
      <c s="6"/>
      <c r="O125">
        <f>0+R125</f>
      </c>
      <c r="Q125">
        <f>0+I126</f>
      </c>
      <c>
        <f>0+O126</f>
      </c>
    </row>
    <row r="126" spans="1:16" ht="12.75">
      <c r="A126" s="25" t="s">
        <v>47</v>
      </c>
      <c s="29" t="s">
        <v>178</v>
      </c>
      <c s="29" t="s">
        <v>179</v>
      </c>
      <c s="25" t="s">
        <v>49</v>
      </c>
      <c s="30" t="s">
        <v>180</v>
      </c>
      <c s="31" t="s">
        <v>111</v>
      </c>
      <c s="32">
        <v>10</v>
      </c>
      <c s="33">
        <v>0</v>
      </c>
      <c s="34">
        <f>ROUND(ROUND(H126,2)*ROUND(G126,3),2)</f>
      </c>
      <c s="31" t="s">
        <v>52</v>
      </c>
      <c r="O126">
        <f>(I126*21)/100</f>
      </c>
      <c t="s">
        <v>23</v>
      </c>
    </row>
    <row r="127" spans="1:5" ht="12.75">
      <c r="A127" s="35" t="s">
        <v>53</v>
      </c>
      <c r="E127" s="36" t="s">
        <v>49</v>
      </c>
    </row>
    <row r="128" spans="1:5" ht="25.5">
      <c r="A128" s="37" t="s">
        <v>54</v>
      </c>
      <c r="E128" s="38" t="s">
        <v>117</v>
      </c>
    </row>
    <row r="129" spans="1:5" ht="102">
      <c r="A129" t="s">
        <v>56</v>
      </c>
      <c r="E129" s="36" t="s">
        <v>181</v>
      </c>
    </row>
    <row r="130" spans="1:18" ht="12.75" customHeight="1">
      <c r="A130" s="6" t="s">
        <v>45</v>
      </c>
      <c s="6"/>
      <c s="40" t="s">
        <v>182</v>
      </c>
      <c s="6"/>
      <c s="27" t="s">
        <v>183</v>
      </c>
      <c s="6"/>
      <c s="6"/>
      <c s="6"/>
      <c s="41">
        <f>0+Q130</f>
      </c>
      <c s="6"/>
      <c r="O130">
        <f>0+R130</f>
      </c>
      <c r="Q130">
        <f>0+I131+I135+I139+I143+I147+I151+I155</f>
      </c>
      <c>
        <f>0+O131+O135+O139+O143+O147+O151+O155</f>
      </c>
    </row>
    <row r="131" spans="1:16" ht="12.75">
      <c r="A131" s="25" t="s">
        <v>47</v>
      </c>
      <c s="29" t="s">
        <v>184</v>
      </c>
      <c s="29" t="s">
        <v>185</v>
      </c>
      <c s="25" t="s">
        <v>49</v>
      </c>
      <c s="30" t="s">
        <v>186</v>
      </c>
      <c s="31" t="s">
        <v>187</v>
      </c>
      <c s="32">
        <v>0.42</v>
      </c>
      <c s="33">
        <v>0</v>
      </c>
      <c s="34">
        <f>ROUND(ROUND(H131,2)*ROUND(G131,3),2)</f>
      </c>
      <c s="31" t="s">
        <v>52</v>
      </c>
      <c r="O131">
        <f>(I131*21)/100</f>
      </c>
      <c t="s">
        <v>23</v>
      </c>
    </row>
    <row r="132" spans="1:5" ht="12.75">
      <c r="A132" s="35" t="s">
        <v>53</v>
      </c>
      <c r="E132" s="36" t="s">
        <v>49</v>
      </c>
    </row>
    <row r="133" spans="1:5" ht="12.75">
      <c r="A133" s="37" t="s">
        <v>54</v>
      </c>
      <c r="E133" s="38" t="s">
        <v>64</v>
      </c>
    </row>
    <row r="134" spans="1:5" ht="76.5">
      <c r="A134" t="s">
        <v>56</v>
      </c>
      <c r="E134" s="36" t="s">
        <v>188</v>
      </c>
    </row>
    <row r="135" spans="1:16" ht="12.75">
      <c r="A135" s="25" t="s">
        <v>47</v>
      </c>
      <c s="29" t="s">
        <v>189</v>
      </c>
      <c s="29" t="s">
        <v>190</v>
      </c>
      <c s="25" t="s">
        <v>49</v>
      </c>
      <c s="30" t="s">
        <v>191</v>
      </c>
      <c s="31" t="s">
        <v>187</v>
      </c>
      <c s="32">
        <v>3.15</v>
      </c>
      <c s="33">
        <v>0</v>
      </c>
      <c s="34">
        <f>ROUND(ROUND(H135,2)*ROUND(G135,3),2)</f>
      </c>
      <c s="31" t="s">
        <v>52</v>
      </c>
      <c r="O135">
        <f>(I135*21)/100</f>
      </c>
      <c t="s">
        <v>23</v>
      </c>
    </row>
    <row r="136" spans="1:5" ht="12.75">
      <c r="A136" s="35" t="s">
        <v>53</v>
      </c>
      <c r="E136" s="36" t="s">
        <v>49</v>
      </c>
    </row>
    <row r="137" spans="1:5" ht="12.75">
      <c r="A137" s="37" t="s">
        <v>54</v>
      </c>
      <c r="E137" s="38" t="s">
        <v>64</v>
      </c>
    </row>
    <row r="138" spans="1:5" ht="76.5">
      <c r="A138" t="s">
        <v>56</v>
      </c>
      <c r="E138" s="36" t="s">
        <v>188</v>
      </c>
    </row>
    <row r="139" spans="1:16" ht="12.75">
      <c r="A139" s="25" t="s">
        <v>47</v>
      </c>
      <c s="29" t="s">
        <v>192</v>
      </c>
      <c s="29" t="s">
        <v>193</v>
      </c>
      <c s="25" t="s">
        <v>49</v>
      </c>
      <c s="30" t="s">
        <v>194</v>
      </c>
      <c s="31" t="s">
        <v>187</v>
      </c>
      <c s="32">
        <v>0.42</v>
      </c>
      <c s="33">
        <v>0</v>
      </c>
      <c s="34">
        <f>ROUND(ROUND(H139,2)*ROUND(G139,3),2)</f>
      </c>
      <c s="31" t="s">
        <v>52</v>
      </c>
      <c r="O139">
        <f>(I139*21)/100</f>
      </c>
      <c t="s">
        <v>23</v>
      </c>
    </row>
    <row r="140" spans="1:5" ht="12.75">
      <c r="A140" s="35" t="s">
        <v>53</v>
      </c>
      <c r="E140" s="36" t="s">
        <v>49</v>
      </c>
    </row>
    <row r="141" spans="1:5" ht="12.75">
      <c r="A141" s="37" t="s">
        <v>54</v>
      </c>
      <c r="E141" s="38" t="s">
        <v>64</v>
      </c>
    </row>
    <row r="142" spans="1:5" ht="204">
      <c r="A142" t="s">
        <v>56</v>
      </c>
      <c r="E142" s="36" t="s">
        <v>195</v>
      </c>
    </row>
    <row r="143" spans="1:16" ht="12.75">
      <c r="A143" s="25" t="s">
        <v>47</v>
      </c>
      <c s="29" t="s">
        <v>196</v>
      </c>
      <c s="29" t="s">
        <v>197</v>
      </c>
      <c s="25" t="s">
        <v>49</v>
      </c>
      <c s="30" t="s">
        <v>198</v>
      </c>
      <c s="31" t="s">
        <v>187</v>
      </c>
      <c s="32">
        <v>3.15</v>
      </c>
      <c s="33">
        <v>0</v>
      </c>
      <c s="34">
        <f>ROUND(ROUND(H143,2)*ROUND(G143,3),2)</f>
      </c>
      <c s="31" t="s">
        <v>52</v>
      </c>
      <c r="O143">
        <f>(I143*21)/100</f>
      </c>
      <c t="s">
        <v>23</v>
      </c>
    </row>
    <row r="144" spans="1:5" ht="12.75">
      <c r="A144" s="35" t="s">
        <v>53</v>
      </c>
      <c r="E144" s="36" t="s">
        <v>49</v>
      </c>
    </row>
    <row r="145" spans="1:5" ht="12.75">
      <c r="A145" s="37" t="s">
        <v>54</v>
      </c>
      <c r="E145" s="38" t="s">
        <v>64</v>
      </c>
    </row>
    <row r="146" spans="1:5" ht="204">
      <c r="A146" t="s">
        <v>56</v>
      </c>
      <c r="E146" s="36" t="s">
        <v>195</v>
      </c>
    </row>
    <row r="147" spans="1:16" ht="25.5">
      <c r="A147" s="25" t="s">
        <v>47</v>
      </c>
      <c s="29" t="s">
        <v>199</v>
      </c>
      <c s="29" t="s">
        <v>200</v>
      </c>
      <c s="25" t="s">
        <v>49</v>
      </c>
      <c s="30" t="s">
        <v>201</v>
      </c>
      <c s="31" t="s">
        <v>111</v>
      </c>
      <c s="32">
        <v>4</v>
      </c>
      <c s="33">
        <v>0</v>
      </c>
      <c s="34">
        <f>ROUND(ROUND(H147,2)*ROUND(G147,3),2)</f>
      </c>
      <c s="31" t="s">
        <v>52</v>
      </c>
      <c r="O147">
        <f>(I147*21)/100</f>
      </c>
      <c t="s">
        <v>23</v>
      </c>
    </row>
    <row r="148" spans="1:5" ht="12.75">
      <c r="A148" s="35" t="s">
        <v>53</v>
      </c>
      <c r="E148" s="36" t="s">
        <v>49</v>
      </c>
    </row>
    <row r="149" spans="1:5" ht="12.75">
      <c r="A149" s="37" t="s">
        <v>54</v>
      </c>
      <c r="E149" s="38" t="s">
        <v>64</v>
      </c>
    </row>
    <row r="150" spans="1:5" ht="140.25">
      <c r="A150" t="s">
        <v>56</v>
      </c>
      <c r="E150" s="36" t="s">
        <v>202</v>
      </c>
    </row>
    <row r="151" spans="1:16" ht="12.75">
      <c r="A151" s="25" t="s">
        <v>47</v>
      </c>
      <c s="29" t="s">
        <v>203</v>
      </c>
      <c s="29" t="s">
        <v>204</v>
      </c>
      <c s="25" t="s">
        <v>49</v>
      </c>
      <c s="30" t="s">
        <v>205</v>
      </c>
      <c s="31" t="s">
        <v>187</v>
      </c>
      <c s="32">
        <v>0.48</v>
      </c>
      <c s="33">
        <v>0</v>
      </c>
      <c s="34">
        <f>ROUND(ROUND(H151,2)*ROUND(G151,3),2)</f>
      </c>
      <c s="31" t="s">
        <v>52</v>
      </c>
      <c r="O151">
        <f>(I151*21)/100</f>
      </c>
      <c t="s">
        <v>23</v>
      </c>
    </row>
    <row r="152" spans="1:5" ht="12.75">
      <c r="A152" s="35" t="s">
        <v>53</v>
      </c>
      <c r="E152" s="36" t="s">
        <v>49</v>
      </c>
    </row>
    <row r="153" spans="1:5" ht="12.75">
      <c r="A153" s="37" t="s">
        <v>54</v>
      </c>
      <c r="E153" s="38" t="s">
        <v>64</v>
      </c>
    </row>
    <row r="154" spans="1:5" ht="165.75">
      <c r="A154" t="s">
        <v>56</v>
      </c>
      <c r="E154" s="36" t="s">
        <v>206</v>
      </c>
    </row>
    <row r="155" spans="1:16" ht="12.75">
      <c r="A155" s="25" t="s">
        <v>47</v>
      </c>
      <c s="29" t="s">
        <v>207</v>
      </c>
      <c s="29" t="s">
        <v>208</v>
      </c>
      <c s="25" t="s">
        <v>49</v>
      </c>
      <c s="30" t="s">
        <v>209</v>
      </c>
      <c s="31" t="s">
        <v>63</v>
      </c>
      <c s="32">
        <v>120</v>
      </c>
      <c s="33">
        <v>0</v>
      </c>
      <c s="34">
        <f>ROUND(ROUND(H155,2)*ROUND(G155,3),2)</f>
      </c>
      <c s="31" t="s">
        <v>52</v>
      </c>
      <c r="O155">
        <f>(I155*21)/100</f>
      </c>
      <c t="s">
        <v>23</v>
      </c>
    </row>
    <row r="156" spans="1:5" ht="12.75">
      <c r="A156" s="35" t="s">
        <v>53</v>
      </c>
      <c r="E156" s="36" t="s">
        <v>49</v>
      </c>
    </row>
    <row r="157" spans="1:5" ht="12.75">
      <c r="A157" s="37" t="s">
        <v>54</v>
      </c>
      <c r="E157" s="38" t="s">
        <v>64</v>
      </c>
    </row>
    <row r="158" spans="1:5" ht="127.5">
      <c r="A158" t="s">
        <v>56</v>
      </c>
      <c r="E158" s="36" t="s">
        <v>210</v>
      </c>
    </row>
    <row r="159" spans="1:18" ht="12.75" customHeight="1">
      <c r="A159" s="6" t="s">
        <v>45</v>
      </c>
      <c s="6"/>
      <c s="40" t="s">
        <v>211</v>
      </c>
      <c s="6"/>
      <c s="27" t="s">
        <v>212</v>
      </c>
      <c s="6"/>
      <c s="6"/>
      <c s="6"/>
      <c s="41">
        <f>0+Q159</f>
      </c>
      <c s="6"/>
      <c r="O159">
        <f>0+R159</f>
      </c>
      <c r="Q159">
        <f>0+I160+I164+I168+I172+I176+I180+I184+I188+I192</f>
      </c>
      <c>
        <f>0+O160+O164+O168+O172+O176+O180+O184+O188+O192</f>
      </c>
    </row>
    <row r="160" spans="1:16" ht="12.75">
      <c r="A160" s="25" t="s">
        <v>47</v>
      </c>
      <c s="29" t="s">
        <v>213</v>
      </c>
      <c s="29" t="s">
        <v>214</v>
      </c>
      <c s="25" t="s">
        <v>49</v>
      </c>
      <c s="30" t="s">
        <v>215</v>
      </c>
      <c s="31" t="s">
        <v>63</v>
      </c>
      <c s="32">
        <v>10</v>
      </c>
      <c s="33">
        <v>0</v>
      </c>
      <c s="34">
        <f>ROUND(ROUND(H160,2)*ROUND(G160,3),2)</f>
      </c>
      <c s="31" t="s">
        <v>52</v>
      </c>
      <c r="O160">
        <f>(I160*21)/100</f>
      </c>
      <c t="s">
        <v>23</v>
      </c>
    </row>
    <row r="161" spans="1:5" ht="12.75">
      <c r="A161" s="35" t="s">
        <v>53</v>
      </c>
      <c r="E161" s="36" t="s">
        <v>49</v>
      </c>
    </row>
    <row r="162" spans="1:5" ht="12.75">
      <c r="A162" s="37" t="s">
        <v>54</v>
      </c>
      <c r="E162" s="38" t="s">
        <v>64</v>
      </c>
    </row>
    <row r="163" spans="1:5" ht="114.75">
      <c r="A163" t="s">
        <v>56</v>
      </c>
      <c r="E163" s="36" t="s">
        <v>216</v>
      </c>
    </row>
    <row r="164" spans="1:16" ht="12.75">
      <c r="A164" s="25" t="s">
        <v>47</v>
      </c>
      <c s="29" t="s">
        <v>217</v>
      </c>
      <c s="29" t="s">
        <v>218</v>
      </c>
      <c s="25" t="s">
        <v>49</v>
      </c>
      <c s="30" t="s">
        <v>219</v>
      </c>
      <c s="31" t="s">
        <v>63</v>
      </c>
      <c s="32">
        <v>10</v>
      </c>
      <c s="33">
        <v>0</v>
      </c>
      <c s="34">
        <f>ROUND(ROUND(H164,2)*ROUND(G164,3),2)</f>
      </c>
      <c s="31" t="s">
        <v>52</v>
      </c>
      <c r="O164">
        <f>(I164*21)/100</f>
      </c>
      <c t="s">
        <v>23</v>
      </c>
    </row>
    <row r="165" spans="1:5" ht="12.75">
      <c r="A165" s="35" t="s">
        <v>53</v>
      </c>
      <c r="E165" s="36" t="s">
        <v>49</v>
      </c>
    </row>
    <row r="166" spans="1:5" ht="12.75">
      <c r="A166" s="37" t="s">
        <v>54</v>
      </c>
      <c r="E166" s="38" t="s">
        <v>64</v>
      </c>
    </row>
    <row r="167" spans="1:5" ht="114.75">
      <c r="A167" t="s">
        <v>56</v>
      </c>
      <c r="E167" s="36" t="s">
        <v>220</v>
      </c>
    </row>
    <row r="168" spans="1:16" ht="25.5">
      <c r="A168" s="25" t="s">
        <v>47</v>
      </c>
      <c s="29" t="s">
        <v>221</v>
      </c>
      <c s="29" t="s">
        <v>222</v>
      </c>
      <c s="25" t="s">
        <v>49</v>
      </c>
      <c s="30" t="s">
        <v>223</v>
      </c>
      <c s="31" t="s">
        <v>111</v>
      </c>
      <c s="32">
        <v>1</v>
      </c>
      <c s="33">
        <v>0</v>
      </c>
      <c s="34">
        <f>ROUND(ROUND(H168,2)*ROUND(G168,3),2)</f>
      </c>
      <c s="31" t="s">
        <v>52</v>
      </c>
      <c r="O168">
        <f>(I168*21)/100</f>
      </c>
      <c t="s">
        <v>23</v>
      </c>
    </row>
    <row r="169" spans="1:5" ht="12.75">
      <c r="A169" s="35" t="s">
        <v>53</v>
      </c>
      <c r="E169" s="36" t="s">
        <v>49</v>
      </c>
    </row>
    <row r="170" spans="1:5" ht="12.75">
      <c r="A170" s="37" t="s">
        <v>54</v>
      </c>
      <c r="E170" s="38" t="s">
        <v>64</v>
      </c>
    </row>
    <row r="171" spans="1:5" ht="140.25">
      <c r="A171" t="s">
        <v>56</v>
      </c>
      <c r="E171" s="36" t="s">
        <v>224</v>
      </c>
    </row>
    <row r="172" spans="1:16" ht="12.75">
      <c r="A172" s="25" t="s">
        <v>47</v>
      </c>
      <c s="29" t="s">
        <v>225</v>
      </c>
      <c s="29" t="s">
        <v>226</v>
      </c>
      <c s="25" t="s">
        <v>49</v>
      </c>
      <c s="30" t="s">
        <v>227</v>
      </c>
      <c s="31" t="s">
        <v>111</v>
      </c>
      <c s="32">
        <v>1</v>
      </c>
      <c s="33">
        <v>0</v>
      </c>
      <c s="34">
        <f>ROUND(ROUND(H172,2)*ROUND(G172,3),2)</f>
      </c>
      <c s="31" t="s">
        <v>52</v>
      </c>
      <c r="O172">
        <f>(I172*21)/100</f>
      </c>
      <c t="s">
        <v>23</v>
      </c>
    </row>
    <row r="173" spans="1:5" ht="12.75">
      <c r="A173" s="35" t="s">
        <v>53</v>
      </c>
      <c r="E173" s="36" t="s">
        <v>49</v>
      </c>
    </row>
    <row r="174" spans="1:5" ht="12.75">
      <c r="A174" s="37" t="s">
        <v>54</v>
      </c>
      <c r="E174" s="38" t="s">
        <v>64</v>
      </c>
    </row>
    <row r="175" spans="1:5" ht="102">
      <c r="A175" t="s">
        <v>56</v>
      </c>
      <c r="E175" s="36" t="s">
        <v>228</v>
      </c>
    </row>
    <row r="176" spans="1:16" ht="12.75">
      <c r="A176" s="25" t="s">
        <v>47</v>
      </c>
      <c s="29" t="s">
        <v>229</v>
      </c>
      <c s="29" t="s">
        <v>230</v>
      </c>
      <c s="25" t="s">
        <v>49</v>
      </c>
      <c s="30" t="s">
        <v>231</v>
      </c>
      <c s="31" t="s">
        <v>111</v>
      </c>
      <c s="32">
        <v>1</v>
      </c>
      <c s="33">
        <v>0</v>
      </c>
      <c s="34">
        <f>ROUND(ROUND(H176,2)*ROUND(G176,3),2)</f>
      </c>
      <c s="31" t="s">
        <v>52</v>
      </c>
      <c r="O176">
        <f>(I176*21)/100</f>
      </c>
      <c t="s">
        <v>23</v>
      </c>
    </row>
    <row r="177" spans="1:5" ht="12.75">
      <c r="A177" s="35" t="s">
        <v>53</v>
      </c>
      <c r="E177" s="36" t="s">
        <v>49</v>
      </c>
    </row>
    <row r="178" spans="1:5" ht="12.75">
      <c r="A178" s="37" t="s">
        <v>54</v>
      </c>
      <c r="E178" s="38" t="s">
        <v>64</v>
      </c>
    </row>
    <row r="179" spans="1:5" ht="102">
      <c r="A179" t="s">
        <v>56</v>
      </c>
      <c r="E179" s="36" t="s">
        <v>232</v>
      </c>
    </row>
    <row r="180" spans="1:16" ht="12.75">
      <c r="A180" s="25" t="s">
        <v>47</v>
      </c>
      <c s="29" t="s">
        <v>233</v>
      </c>
      <c s="29" t="s">
        <v>234</v>
      </c>
      <c s="25" t="s">
        <v>49</v>
      </c>
      <c s="30" t="s">
        <v>235</v>
      </c>
      <c s="31" t="s">
        <v>111</v>
      </c>
      <c s="32">
        <v>1</v>
      </c>
      <c s="33">
        <v>0</v>
      </c>
      <c s="34">
        <f>ROUND(ROUND(H180,2)*ROUND(G180,3),2)</f>
      </c>
      <c s="31" t="s">
        <v>52</v>
      </c>
      <c r="O180">
        <f>(I180*21)/100</f>
      </c>
      <c t="s">
        <v>23</v>
      </c>
    </row>
    <row r="181" spans="1:5" ht="12.75">
      <c r="A181" s="35" t="s">
        <v>53</v>
      </c>
      <c r="E181" s="36" t="s">
        <v>49</v>
      </c>
    </row>
    <row r="182" spans="1:5" ht="12.75">
      <c r="A182" s="37" t="s">
        <v>54</v>
      </c>
      <c r="E182" s="38" t="s">
        <v>64</v>
      </c>
    </row>
    <row r="183" spans="1:5" ht="114.75">
      <c r="A183" t="s">
        <v>56</v>
      </c>
      <c r="E183" s="36" t="s">
        <v>236</v>
      </c>
    </row>
    <row r="184" spans="1:16" ht="12.75">
      <c r="A184" s="25" t="s">
        <v>47</v>
      </c>
      <c s="29" t="s">
        <v>237</v>
      </c>
      <c s="29" t="s">
        <v>238</v>
      </c>
      <c s="25" t="s">
        <v>49</v>
      </c>
      <c s="30" t="s">
        <v>239</v>
      </c>
      <c s="31" t="s">
        <v>111</v>
      </c>
      <c s="32">
        <v>1</v>
      </c>
      <c s="33">
        <v>0</v>
      </c>
      <c s="34">
        <f>ROUND(ROUND(H184,2)*ROUND(G184,3),2)</f>
      </c>
      <c s="31" t="s">
        <v>52</v>
      </c>
      <c r="O184">
        <f>(I184*21)/100</f>
      </c>
      <c t="s">
        <v>23</v>
      </c>
    </row>
    <row r="185" spans="1:5" ht="12.75">
      <c r="A185" s="35" t="s">
        <v>53</v>
      </c>
      <c r="E185" s="36" t="s">
        <v>49</v>
      </c>
    </row>
    <row r="186" spans="1:5" ht="12.75">
      <c r="A186" s="37" t="s">
        <v>54</v>
      </c>
      <c r="E186" s="38" t="s">
        <v>64</v>
      </c>
    </row>
    <row r="187" spans="1:5" ht="114.75">
      <c r="A187" t="s">
        <v>56</v>
      </c>
      <c r="E187" s="36" t="s">
        <v>240</v>
      </c>
    </row>
    <row r="188" spans="1:16" ht="25.5">
      <c r="A188" s="25" t="s">
        <v>47</v>
      </c>
      <c s="29" t="s">
        <v>241</v>
      </c>
      <c s="29" t="s">
        <v>242</v>
      </c>
      <c s="25" t="s">
        <v>49</v>
      </c>
      <c s="30" t="s">
        <v>243</v>
      </c>
      <c s="31" t="s">
        <v>244</v>
      </c>
      <c s="32">
        <v>2</v>
      </c>
      <c s="33">
        <v>0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12.75">
      <c r="A189" s="35" t="s">
        <v>53</v>
      </c>
      <c r="E189" s="36" t="s">
        <v>49</v>
      </c>
    </row>
    <row r="190" spans="1:5" ht="12.75">
      <c r="A190" s="37" t="s">
        <v>54</v>
      </c>
      <c r="E190" s="38" t="s">
        <v>64</v>
      </c>
    </row>
    <row r="191" spans="1:5" ht="153">
      <c r="A191" t="s">
        <v>56</v>
      </c>
      <c r="E191" s="36" t="s">
        <v>245</v>
      </c>
    </row>
    <row r="192" spans="1:16" ht="12.75">
      <c r="A192" s="25" t="s">
        <v>47</v>
      </c>
      <c s="29" t="s">
        <v>246</v>
      </c>
      <c s="29" t="s">
        <v>247</v>
      </c>
      <c s="25" t="s">
        <v>49</v>
      </c>
      <c s="30" t="s">
        <v>248</v>
      </c>
      <c s="31" t="s">
        <v>111</v>
      </c>
      <c s="32">
        <v>1</v>
      </c>
      <c s="33">
        <v>0</v>
      </c>
      <c s="34">
        <f>ROUND(ROUND(H192,2)*ROUND(G192,3),2)</f>
      </c>
      <c s="31" t="s">
        <v>83</v>
      </c>
      <c r="O192">
        <f>(I192*21)/100</f>
      </c>
      <c t="s">
        <v>23</v>
      </c>
    </row>
    <row r="193" spans="1:5" ht="12.75">
      <c r="A193" s="35" t="s">
        <v>53</v>
      </c>
      <c r="E193" s="36" t="s">
        <v>84</v>
      </c>
    </row>
    <row r="194" spans="1:5" ht="25.5">
      <c r="A194" s="37" t="s">
        <v>54</v>
      </c>
      <c r="E194" s="38" t="s">
        <v>249</v>
      </c>
    </row>
    <row r="195" spans="1:5" ht="165.75">
      <c r="A195" t="s">
        <v>56</v>
      </c>
      <c r="E195" s="36" t="s">
        <v>250</v>
      </c>
    </row>
    <row r="196" spans="1:18" ht="12.75" customHeight="1">
      <c r="A196" s="6" t="s">
        <v>45</v>
      </c>
      <c s="6"/>
      <c s="40" t="s">
        <v>251</v>
      </c>
      <c s="6"/>
      <c s="27" t="s">
        <v>252</v>
      </c>
      <c s="6"/>
      <c s="6"/>
      <c s="6"/>
      <c s="41">
        <f>0+Q196</f>
      </c>
      <c s="6"/>
      <c r="O196">
        <f>0+R196</f>
      </c>
      <c r="Q196">
        <f>0+I197+I201+I205+I209</f>
      </c>
      <c>
        <f>0+O197+O201+O205+O209</f>
      </c>
    </row>
    <row r="197" spans="1:16" ht="12.75">
      <c r="A197" s="25" t="s">
        <v>47</v>
      </c>
      <c s="29" t="s">
        <v>253</v>
      </c>
      <c s="29" t="s">
        <v>254</v>
      </c>
      <c s="25" t="s">
        <v>49</v>
      </c>
      <c s="30" t="s">
        <v>255</v>
      </c>
      <c s="31" t="s">
        <v>111</v>
      </c>
      <c s="32">
        <v>4</v>
      </c>
      <c s="33">
        <v>0</v>
      </c>
      <c s="34">
        <f>ROUND(ROUND(H197,2)*ROUND(G197,3),2)</f>
      </c>
      <c s="31" t="s">
        <v>52</v>
      </c>
      <c r="O197">
        <f>(I197*21)/100</f>
      </c>
      <c t="s">
        <v>23</v>
      </c>
    </row>
    <row r="198" spans="1:5" ht="12.75">
      <c r="A198" s="35" t="s">
        <v>53</v>
      </c>
      <c r="E198" s="36" t="s">
        <v>49</v>
      </c>
    </row>
    <row r="199" spans="1:5" ht="12.75">
      <c r="A199" s="37" t="s">
        <v>54</v>
      </c>
      <c r="E199" s="38" t="s">
        <v>64</v>
      </c>
    </row>
    <row r="200" spans="1:5" ht="114.75">
      <c r="A200" t="s">
        <v>56</v>
      </c>
      <c r="E200" s="36" t="s">
        <v>256</v>
      </c>
    </row>
    <row r="201" spans="1:16" ht="12.75">
      <c r="A201" s="25" t="s">
        <v>47</v>
      </c>
      <c s="29" t="s">
        <v>257</v>
      </c>
      <c s="29" t="s">
        <v>258</v>
      </c>
      <c s="25" t="s">
        <v>49</v>
      </c>
      <c s="30" t="s">
        <v>259</v>
      </c>
      <c s="31" t="s">
        <v>111</v>
      </c>
      <c s="32">
        <v>4</v>
      </c>
      <c s="33">
        <v>0</v>
      </c>
      <c s="34">
        <f>ROUND(ROUND(H201,2)*ROUND(G201,3),2)</f>
      </c>
      <c s="31" t="s">
        <v>52</v>
      </c>
      <c r="O201">
        <f>(I201*21)/100</f>
      </c>
      <c t="s">
        <v>23</v>
      </c>
    </row>
    <row r="202" spans="1:5" ht="12.75">
      <c r="A202" s="35" t="s">
        <v>53</v>
      </c>
      <c r="E202" s="36" t="s">
        <v>49</v>
      </c>
    </row>
    <row r="203" spans="1:5" ht="12.75">
      <c r="A203" s="37" t="s">
        <v>54</v>
      </c>
      <c r="E203" s="38" t="s">
        <v>64</v>
      </c>
    </row>
    <row r="204" spans="1:5" ht="127.5">
      <c r="A204" t="s">
        <v>56</v>
      </c>
      <c r="E204" s="36" t="s">
        <v>260</v>
      </c>
    </row>
    <row r="205" spans="1:16" ht="12.75">
      <c r="A205" s="25" t="s">
        <v>47</v>
      </c>
      <c s="29" t="s">
        <v>261</v>
      </c>
      <c s="29" t="s">
        <v>262</v>
      </c>
      <c s="25" t="s">
        <v>49</v>
      </c>
      <c s="30" t="s">
        <v>263</v>
      </c>
      <c s="31" t="s">
        <v>111</v>
      </c>
      <c s="32">
        <v>1</v>
      </c>
      <c s="33">
        <v>0</v>
      </c>
      <c s="34">
        <f>ROUND(ROUND(H205,2)*ROUND(G205,3),2)</f>
      </c>
      <c s="31" t="s">
        <v>83</v>
      </c>
      <c r="O205">
        <f>(I205*21)/100</f>
      </c>
      <c t="s">
        <v>23</v>
      </c>
    </row>
    <row r="206" spans="1:5" ht="12.75">
      <c r="A206" s="35" t="s">
        <v>53</v>
      </c>
      <c r="E206" s="36" t="s">
        <v>84</v>
      </c>
    </row>
    <row r="207" spans="1:5" ht="25.5">
      <c r="A207" s="37" t="s">
        <v>54</v>
      </c>
      <c r="E207" s="38" t="s">
        <v>264</v>
      </c>
    </row>
    <row r="208" spans="1:5" ht="114.75">
      <c r="A208" t="s">
        <v>56</v>
      </c>
      <c r="E208" s="36" t="s">
        <v>265</v>
      </c>
    </row>
    <row r="209" spans="1:16" ht="12.75">
      <c r="A209" s="25" t="s">
        <v>47</v>
      </c>
      <c s="29" t="s">
        <v>266</v>
      </c>
      <c s="29" t="s">
        <v>267</v>
      </c>
      <c s="25" t="s">
        <v>49</v>
      </c>
      <c s="30" t="s">
        <v>268</v>
      </c>
      <c s="31" t="s">
        <v>111</v>
      </c>
      <c s="32">
        <v>1</v>
      </c>
      <c s="33">
        <v>0</v>
      </c>
      <c s="34">
        <f>ROUND(ROUND(H209,2)*ROUND(G209,3),2)</f>
      </c>
      <c s="31" t="s">
        <v>83</v>
      </c>
      <c r="O209">
        <f>(I209*21)/100</f>
      </c>
      <c t="s">
        <v>23</v>
      </c>
    </row>
    <row r="210" spans="1:5" ht="12.75">
      <c r="A210" s="35" t="s">
        <v>53</v>
      </c>
      <c r="E210" s="36" t="s">
        <v>84</v>
      </c>
    </row>
    <row r="211" spans="1:5" ht="25.5">
      <c r="A211" s="37" t="s">
        <v>54</v>
      </c>
      <c r="E211" s="38" t="s">
        <v>264</v>
      </c>
    </row>
    <row r="212" spans="1:5" ht="127.5">
      <c r="A212" t="s">
        <v>56</v>
      </c>
      <c r="E212" s="36" t="s">
        <v>269</v>
      </c>
    </row>
    <row r="213" spans="1:18" ht="12.75" customHeight="1">
      <c r="A213" s="6" t="s">
        <v>45</v>
      </c>
      <c s="6"/>
      <c s="40" t="s">
        <v>270</v>
      </c>
      <c s="6"/>
      <c s="27" t="s">
        <v>271</v>
      </c>
      <c s="6"/>
      <c s="6"/>
      <c s="6"/>
      <c s="41">
        <f>0+Q213</f>
      </c>
      <c s="6"/>
      <c r="O213">
        <f>0+R213</f>
      </c>
      <c r="Q213">
        <f>0+I214+I218+I222+I226+I230+I234+I238+I242+I246+I250+I254+I258+I262+I266</f>
      </c>
      <c>
        <f>0+O214+O218+O222+O226+O230+O234+O238+O242+O246+O250+O254+O258+O262+O266</f>
      </c>
    </row>
    <row r="214" spans="1:16" ht="25.5">
      <c r="A214" s="25" t="s">
        <v>47</v>
      </c>
      <c s="29" t="s">
        <v>272</v>
      </c>
      <c s="29" t="s">
        <v>273</v>
      </c>
      <c s="25" t="s">
        <v>49</v>
      </c>
      <c s="30" t="s">
        <v>274</v>
      </c>
      <c s="31" t="s">
        <v>111</v>
      </c>
      <c s="32">
        <v>1</v>
      </c>
      <c s="33">
        <v>0</v>
      </c>
      <c s="34">
        <f>ROUND(ROUND(H214,2)*ROUND(G214,3),2)</f>
      </c>
      <c s="31" t="s">
        <v>52</v>
      </c>
      <c r="O214">
        <f>(I214*21)/100</f>
      </c>
      <c t="s">
        <v>23</v>
      </c>
    </row>
    <row r="215" spans="1:5" ht="12.75">
      <c r="A215" s="35" t="s">
        <v>53</v>
      </c>
      <c r="E215" s="36" t="s">
        <v>49</v>
      </c>
    </row>
    <row r="216" spans="1:5" ht="12.75">
      <c r="A216" s="37" t="s">
        <v>54</v>
      </c>
      <c r="E216" s="38" t="s">
        <v>64</v>
      </c>
    </row>
    <row r="217" spans="1:5" ht="114.75">
      <c r="A217" t="s">
        <v>56</v>
      </c>
      <c r="E217" s="36" t="s">
        <v>275</v>
      </c>
    </row>
    <row r="218" spans="1:16" ht="25.5">
      <c r="A218" s="25" t="s">
        <v>47</v>
      </c>
      <c s="29" t="s">
        <v>276</v>
      </c>
      <c s="29" t="s">
        <v>277</v>
      </c>
      <c s="25" t="s">
        <v>49</v>
      </c>
      <c s="30" t="s">
        <v>278</v>
      </c>
      <c s="31" t="s">
        <v>111</v>
      </c>
      <c s="32">
        <v>1</v>
      </c>
      <c s="33">
        <v>0</v>
      </c>
      <c s="34">
        <f>ROUND(ROUND(H218,2)*ROUND(G218,3),2)</f>
      </c>
      <c s="31" t="s">
        <v>52</v>
      </c>
      <c r="O218">
        <f>(I218*21)/100</f>
      </c>
      <c t="s">
        <v>23</v>
      </c>
    </row>
    <row r="219" spans="1:5" ht="12.75">
      <c r="A219" s="35" t="s">
        <v>53</v>
      </c>
      <c r="E219" s="36" t="s">
        <v>49</v>
      </c>
    </row>
    <row r="220" spans="1:5" ht="12.75">
      <c r="A220" s="37" t="s">
        <v>54</v>
      </c>
      <c r="E220" s="38" t="s">
        <v>64</v>
      </c>
    </row>
    <row r="221" spans="1:5" ht="140.25">
      <c r="A221" t="s">
        <v>56</v>
      </c>
      <c r="E221" s="36" t="s">
        <v>279</v>
      </c>
    </row>
    <row r="222" spans="1:16" ht="25.5">
      <c r="A222" s="25" t="s">
        <v>47</v>
      </c>
      <c s="29" t="s">
        <v>280</v>
      </c>
      <c s="29" t="s">
        <v>281</v>
      </c>
      <c s="25" t="s">
        <v>49</v>
      </c>
      <c s="30" t="s">
        <v>282</v>
      </c>
      <c s="31" t="s">
        <v>111</v>
      </c>
      <c s="32">
        <v>1</v>
      </c>
      <c s="33">
        <v>0</v>
      </c>
      <c s="34">
        <f>ROUND(ROUND(H222,2)*ROUND(G222,3),2)</f>
      </c>
      <c s="31" t="s">
        <v>52</v>
      </c>
      <c r="O222">
        <f>(I222*21)/100</f>
      </c>
      <c t="s">
        <v>23</v>
      </c>
    </row>
    <row r="223" spans="1:5" ht="12.75">
      <c r="A223" s="35" t="s">
        <v>53</v>
      </c>
      <c r="E223" s="36" t="s">
        <v>49</v>
      </c>
    </row>
    <row r="224" spans="1:5" ht="12.75">
      <c r="A224" s="37" t="s">
        <v>54</v>
      </c>
      <c r="E224" s="38" t="s">
        <v>64</v>
      </c>
    </row>
    <row r="225" spans="1:5" ht="114.75">
      <c r="A225" t="s">
        <v>56</v>
      </c>
      <c r="E225" s="36" t="s">
        <v>283</v>
      </c>
    </row>
    <row r="226" spans="1:16" ht="12.75">
      <c r="A226" s="25" t="s">
        <v>47</v>
      </c>
      <c s="29" t="s">
        <v>284</v>
      </c>
      <c s="29" t="s">
        <v>285</v>
      </c>
      <c s="25" t="s">
        <v>49</v>
      </c>
      <c s="30" t="s">
        <v>286</v>
      </c>
      <c s="31" t="s">
        <v>111</v>
      </c>
      <c s="32">
        <v>1</v>
      </c>
      <c s="33">
        <v>0</v>
      </c>
      <c s="34">
        <f>ROUND(ROUND(H226,2)*ROUND(G226,3),2)</f>
      </c>
      <c s="31" t="s">
        <v>52</v>
      </c>
      <c r="O226">
        <f>(I226*21)/100</f>
      </c>
      <c t="s">
        <v>23</v>
      </c>
    </row>
    <row r="227" spans="1:5" ht="12.75">
      <c r="A227" s="35" t="s">
        <v>53</v>
      </c>
      <c r="E227" s="36" t="s">
        <v>49</v>
      </c>
    </row>
    <row r="228" spans="1:5" ht="12.75">
      <c r="A228" s="37" t="s">
        <v>54</v>
      </c>
      <c r="E228" s="38" t="s">
        <v>64</v>
      </c>
    </row>
    <row r="229" spans="1:5" ht="165.75">
      <c r="A229" t="s">
        <v>56</v>
      </c>
      <c r="E229" s="36" t="s">
        <v>287</v>
      </c>
    </row>
    <row r="230" spans="1:16" ht="12.75">
      <c r="A230" s="25" t="s">
        <v>47</v>
      </c>
      <c s="29" t="s">
        <v>288</v>
      </c>
      <c s="29" t="s">
        <v>289</v>
      </c>
      <c s="25" t="s">
        <v>49</v>
      </c>
      <c s="30" t="s">
        <v>290</v>
      </c>
      <c s="31" t="s">
        <v>111</v>
      </c>
      <c s="32">
        <v>2</v>
      </c>
      <c s="33">
        <v>0</v>
      </c>
      <c s="34">
        <f>ROUND(ROUND(H230,2)*ROUND(G230,3),2)</f>
      </c>
      <c s="31" t="s">
        <v>52</v>
      </c>
      <c r="O230">
        <f>(I230*21)/100</f>
      </c>
      <c t="s">
        <v>23</v>
      </c>
    </row>
    <row r="231" spans="1:5" ht="12.75">
      <c r="A231" s="35" t="s">
        <v>53</v>
      </c>
      <c r="E231" s="36" t="s">
        <v>49</v>
      </c>
    </row>
    <row r="232" spans="1:5" ht="12.75">
      <c r="A232" s="37" t="s">
        <v>54</v>
      </c>
      <c r="E232" s="38" t="s">
        <v>64</v>
      </c>
    </row>
    <row r="233" spans="1:5" ht="114.75">
      <c r="A233" t="s">
        <v>56</v>
      </c>
      <c r="E233" s="36" t="s">
        <v>291</v>
      </c>
    </row>
    <row r="234" spans="1:16" ht="12.75">
      <c r="A234" s="25" t="s">
        <v>47</v>
      </c>
      <c s="29" t="s">
        <v>292</v>
      </c>
      <c s="29" t="s">
        <v>293</v>
      </c>
      <c s="25" t="s">
        <v>49</v>
      </c>
      <c s="30" t="s">
        <v>294</v>
      </c>
      <c s="31" t="s">
        <v>111</v>
      </c>
      <c s="32">
        <v>2</v>
      </c>
      <c s="33">
        <v>0</v>
      </c>
      <c s="34">
        <f>ROUND(ROUND(H234,2)*ROUND(G234,3),2)</f>
      </c>
      <c s="31" t="s">
        <v>52</v>
      </c>
      <c r="O234">
        <f>(I234*21)/100</f>
      </c>
      <c t="s">
        <v>23</v>
      </c>
    </row>
    <row r="235" spans="1:5" ht="12.75">
      <c r="A235" s="35" t="s">
        <v>53</v>
      </c>
      <c r="E235" s="36" t="s">
        <v>49</v>
      </c>
    </row>
    <row r="236" spans="1:5" ht="12.75">
      <c r="A236" s="37" t="s">
        <v>54</v>
      </c>
      <c r="E236" s="38" t="s">
        <v>64</v>
      </c>
    </row>
    <row r="237" spans="1:5" ht="140.25">
      <c r="A237" t="s">
        <v>56</v>
      </c>
      <c r="E237" s="36" t="s">
        <v>295</v>
      </c>
    </row>
    <row r="238" spans="1:16" ht="12.75">
      <c r="A238" s="25" t="s">
        <v>47</v>
      </c>
      <c s="29" t="s">
        <v>296</v>
      </c>
      <c s="29" t="s">
        <v>297</v>
      </c>
      <c s="25" t="s">
        <v>49</v>
      </c>
      <c s="30" t="s">
        <v>298</v>
      </c>
      <c s="31" t="s">
        <v>111</v>
      </c>
      <c s="32">
        <v>3</v>
      </c>
      <c s="33">
        <v>0</v>
      </c>
      <c s="34">
        <f>ROUND(ROUND(H238,2)*ROUND(G238,3),2)</f>
      </c>
      <c s="31" t="s">
        <v>52</v>
      </c>
      <c r="O238">
        <f>(I238*21)/100</f>
      </c>
      <c t="s">
        <v>23</v>
      </c>
    </row>
    <row r="239" spans="1:5" ht="12.75">
      <c r="A239" s="35" t="s">
        <v>53</v>
      </c>
      <c r="E239" s="36" t="s">
        <v>49</v>
      </c>
    </row>
    <row r="240" spans="1:5" ht="12.75">
      <c r="A240" s="37" t="s">
        <v>54</v>
      </c>
      <c r="E240" s="38" t="s">
        <v>64</v>
      </c>
    </row>
    <row r="241" spans="1:5" ht="102">
      <c r="A241" t="s">
        <v>56</v>
      </c>
      <c r="E241" s="36" t="s">
        <v>299</v>
      </c>
    </row>
    <row r="242" spans="1:16" ht="12.75">
      <c r="A242" s="25" t="s">
        <v>47</v>
      </c>
      <c s="29" t="s">
        <v>300</v>
      </c>
      <c s="29" t="s">
        <v>301</v>
      </c>
      <c s="25" t="s">
        <v>49</v>
      </c>
      <c s="30" t="s">
        <v>302</v>
      </c>
      <c s="31" t="s">
        <v>111</v>
      </c>
      <c s="32">
        <v>3</v>
      </c>
      <c s="33">
        <v>0</v>
      </c>
      <c s="34">
        <f>ROUND(ROUND(H242,2)*ROUND(G242,3),2)</f>
      </c>
      <c s="31" t="s">
        <v>52</v>
      </c>
      <c r="O242">
        <f>(I242*21)/100</f>
      </c>
      <c t="s">
        <v>23</v>
      </c>
    </row>
    <row r="243" spans="1:5" ht="12.75">
      <c r="A243" s="35" t="s">
        <v>53</v>
      </c>
      <c r="E243" s="36" t="s">
        <v>49</v>
      </c>
    </row>
    <row r="244" spans="1:5" ht="12.75">
      <c r="A244" s="37" t="s">
        <v>54</v>
      </c>
      <c r="E244" s="38" t="s">
        <v>64</v>
      </c>
    </row>
    <row r="245" spans="1:5" ht="127.5">
      <c r="A245" t="s">
        <v>56</v>
      </c>
      <c r="E245" s="36" t="s">
        <v>303</v>
      </c>
    </row>
    <row r="246" spans="1:16" ht="12.75">
      <c r="A246" s="25" t="s">
        <v>47</v>
      </c>
      <c s="29" t="s">
        <v>304</v>
      </c>
      <c s="29" t="s">
        <v>305</v>
      </c>
      <c s="25" t="s">
        <v>49</v>
      </c>
      <c s="30" t="s">
        <v>306</v>
      </c>
      <c s="31" t="s">
        <v>111</v>
      </c>
      <c s="32">
        <v>1</v>
      </c>
      <c s="33">
        <v>0</v>
      </c>
      <c s="34">
        <f>ROUND(ROUND(H246,2)*ROUND(G246,3),2)</f>
      </c>
      <c s="31" t="s">
        <v>83</v>
      </c>
      <c r="O246">
        <f>(I246*21)/100</f>
      </c>
      <c t="s">
        <v>23</v>
      </c>
    </row>
    <row r="247" spans="1:5" ht="12.75">
      <c r="A247" s="35" t="s">
        <v>53</v>
      </c>
      <c r="E247" s="36" t="s">
        <v>84</v>
      </c>
    </row>
    <row r="248" spans="1:5" ht="38.25">
      <c r="A248" s="37" t="s">
        <v>54</v>
      </c>
      <c r="E248" s="38" t="s">
        <v>307</v>
      </c>
    </row>
    <row r="249" spans="1:5" ht="127.5">
      <c r="A249" t="s">
        <v>56</v>
      </c>
      <c r="E249" s="36" t="s">
        <v>308</v>
      </c>
    </row>
    <row r="250" spans="1:16" ht="12.75">
      <c r="A250" s="25" t="s">
        <v>47</v>
      </c>
      <c s="29" t="s">
        <v>309</v>
      </c>
      <c s="29" t="s">
        <v>310</v>
      </c>
      <c s="25" t="s">
        <v>49</v>
      </c>
      <c s="30" t="s">
        <v>311</v>
      </c>
      <c s="31" t="s">
        <v>111</v>
      </c>
      <c s="32">
        <v>1</v>
      </c>
      <c s="33">
        <v>0</v>
      </c>
      <c s="34">
        <f>ROUND(ROUND(H250,2)*ROUND(G250,3),2)</f>
      </c>
      <c s="31" t="s">
        <v>83</v>
      </c>
      <c r="O250">
        <f>(I250*21)/100</f>
      </c>
      <c t="s">
        <v>23</v>
      </c>
    </row>
    <row r="251" spans="1:5" ht="12.75">
      <c r="A251" s="35" t="s">
        <v>53</v>
      </c>
      <c r="E251" s="36" t="s">
        <v>84</v>
      </c>
    </row>
    <row r="252" spans="1:5" ht="12.75">
      <c r="A252" s="37" t="s">
        <v>54</v>
      </c>
      <c r="E252" s="38" t="s">
        <v>64</v>
      </c>
    </row>
    <row r="253" spans="1:5" ht="89.25">
      <c r="A253" t="s">
        <v>56</v>
      </c>
      <c r="E253" s="36" t="s">
        <v>312</v>
      </c>
    </row>
    <row r="254" spans="1:16" ht="12.75">
      <c r="A254" s="25" t="s">
        <v>47</v>
      </c>
      <c s="29" t="s">
        <v>313</v>
      </c>
      <c s="29" t="s">
        <v>314</v>
      </c>
      <c s="25" t="s">
        <v>49</v>
      </c>
      <c s="30" t="s">
        <v>315</v>
      </c>
      <c s="31" t="s">
        <v>111</v>
      </c>
      <c s="32">
        <v>1</v>
      </c>
      <c s="33">
        <v>0</v>
      </c>
      <c s="34">
        <f>ROUND(ROUND(H254,2)*ROUND(G254,3),2)</f>
      </c>
      <c s="31" t="s">
        <v>83</v>
      </c>
      <c r="O254">
        <f>(I254*21)/100</f>
      </c>
      <c t="s">
        <v>23</v>
      </c>
    </row>
    <row r="255" spans="1:5" ht="12.75">
      <c r="A255" s="35" t="s">
        <v>53</v>
      </c>
      <c r="E255" s="36" t="s">
        <v>84</v>
      </c>
    </row>
    <row r="256" spans="1:5" ht="12.75">
      <c r="A256" s="37" t="s">
        <v>54</v>
      </c>
      <c r="E256" s="38" t="s">
        <v>64</v>
      </c>
    </row>
    <row r="257" spans="1:5" ht="89.25">
      <c r="A257" t="s">
        <v>56</v>
      </c>
      <c r="E257" s="36" t="s">
        <v>312</v>
      </c>
    </row>
    <row r="258" spans="1:16" ht="12.75">
      <c r="A258" s="25" t="s">
        <v>47</v>
      </c>
      <c s="29" t="s">
        <v>316</v>
      </c>
      <c s="29" t="s">
        <v>317</v>
      </c>
      <c s="25" t="s">
        <v>49</v>
      </c>
      <c s="30" t="s">
        <v>318</v>
      </c>
      <c s="31" t="s">
        <v>111</v>
      </c>
      <c s="32">
        <v>4</v>
      </c>
      <c s="33">
        <v>0</v>
      </c>
      <c s="34">
        <f>ROUND(ROUND(H258,2)*ROUND(G258,3),2)</f>
      </c>
      <c s="31" t="s">
        <v>83</v>
      </c>
      <c r="O258">
        <f>(I258*21)/100</f>
      </c>
      <c t="s">
        <v>23</v>
      </c>
    </row>
    <row r="259" spans="1:5" ht="12.75">
      <c r="A259" s="35" t="s">
        <v>53</v>
      </c>
      <c r="E259" s="36" t="s">
        <v>84</v>
      </c>
    </row>
    <row r="260" spans="1:5" ht="12.75">
      <c r="A260" s="37" t="s">
        <v>54</v>
      </c>
      <c r="E260" s="38" t="s">
        <v>64</v>
      </c>
    </row>
    <row r="261" spans="1:5" ht="89.25">
      <c r="A261" t="s">
        <v>56</v>
      </c>
      <c r="E261" s="36" t="s">
        <v>319</v>
      </c>
    </row>
    <row r="262" spans="1:16" ht="12.75">
      <c r="A262" s="25" t="s">
        <v>47</v>
      </c>
      <c s="29" t="s">
        <v>320</v>
      </c>
      <c s="29" t="s">
        <v>321</v>
      </c>
      <c s="25" t="s">
        <v>49</v>
      </c>
      <c s="30" t="s">
        <v>322</v>
      </c>
      <c s="31" t="s">
        <v>111</v>
      </c>
      <c s="32">
        <v>4</v>
      </c>
      <c s="33">
        <v>0</v>
      </c>
      <c s="34">
        <f>ROUND(ROUND(H262,2)*ROUND(G262,3),2)</f>
      </c>
      <c s="31" t="s">
        <v>83</v>
      </c>
      <c r="O262">
        <f>(I262*21)/100</f>
      </c>
      <c t="s">
        <v>23</v>
      </c>
    </row>
    <row r="263" spans="1:5" ht="12.75">
      <c r="A263" s="35" t="s">
        <v>53</v>
      </c>
      <c r="E263" s="36" t="s">
        <v>84</v>
      </c>
    </row>
    <row r="264" spans="1:5" ht="12.75">
      <c r="A264" s="37" t="s">
        <v>54</v>
      </c>
      <c r="E264" s="38" t="s">
        <v>64</v>
      </c>
    </row>
    <row r="265" spans="1:5" ht="127.5">
      <c r="A265" t="s">
        <v>56</v>
      </c>
      <c r="E265" s="36" t="s">
        <v>323</v>
      </c>
    </row>
    <row r="266" spans="1:16" ht="12.75">
      <c r="A266" s="25" t="s">
        <v>47</v>
      </c>
      <c s="29" t="s">
        <v>324</v>
      </c>
      <c s="29" t="s">
        <v>325</v>
      </c>
      <c s="25" t="s">
        <v>49</v>
      </c>
      <c s="30" t="s">
        <v>326</v>
      </c>
      <c s="31" t="s">
        <v>111</v>
      </c>
      <c s="32">
        <v>5</v>
      </c>
      <c s="33">
        <v>0</v>
      </c>
      <c s="34">
        <f>ROUND(ROUND(H266,2)*ROUND(G266,3),2)</f>
      </c>
      <c s="31" t="s">
        <v>83</v>
      </c>
      <c r="O266">
        <f>(I266*21)/100</f>
      </c>
      <c t="s">
        <v>23</v>
      </c>
    </row>
    <row r="267" spans="1:5" ht="12.75">
      <c r="A267" s="35" t="s">
        <v>53</v>
      </c>
      <c r="E267" s="36" t="s">
        <v>84</v>
      </c>
    </row>
    <row r="268" spans="1:5" ht="12.75">
      <c r="A268" s="37" t="s">
        <v>54</v>
      </c>
      <c r="E268" s="38" t="s">
        <v>64</v>
      </c>
    </row>
    <row r="269" spans="1:5" ht="89.25">
      <c r="A269" t="s">
        <v>56</v>
      </c>
      <c r="E269" s="36" t="s">
        <v>327</v>
      </c>
    </row>
    <row r="270" spans="1:18" ht="12.75" customHeight="1">
      <c r="A270" s="6" t="s">
        <v>45</v>
      </c>
      <c s="6"/>
      <c s="40" t="s">
        <v>328</v>
      </c>
      <c s="6"/>
      <c s="27" t="s">
        <v>329</v>
      </c>
      <c s="6"/>
      <c s="6"/>
      <c s="6"/>
      <c s="41">
        <f>0+Q270</f>
      </c>
      <c s="6"/>
      <c r="O270">
        <f>0+R270</f>
      </c>
      <c r="Q270">
        <f>0+I271+I275+I279+I283+I287</f>
      </c>
      <c>
        <f>0+O271+O275+O279+O283+O287</f>
      </c>
    </row>
    <row r="271" spans="1:16" ht="12.75">
      <c r="A271" s="25" t="s">
        <v>47</v>
      </c>
      <c s="29" t="s">
        <v>330</v>
      </c>
      <c s="29" t="s">
        <v>331</v>
      </c>
      <c s="25" t="s">
        <v>49</v>
      </c>
      <c s="30" t="s">
        <v>332</v>
      </c>
      <c s="31" t="s">
        <v>174</v>
      </c>
      <c s="32">
        <v>80</v>
      </c>
      <c s="33">
        <v>0</v>
      </c>
      <c s="34">
        <f>ROUND(ROUND(H271,2)*ROUND(G271,3),2)</f>
      </c>
      <c s="31" t="s">
        <v>52</v>
      </c>
      <c r="O271">
        <f>(I271*21)/100</f>
      </c>
      <c t="s">
        <v>23</v>
      </c>
    </row>
    <row r="272" spans="1:5" ht="12.75">
      <c r="A272" s="35" t="s">
        <v>53</v>
      </c>
      <c r="E272" s="36" t="s">
        <v>49</v>
      </c>
    </row>
    <row r="273" spans="1:5" ht="12.75">
      <c r="A273" s="37" t="s">
        <v>54</v>
      </c>
      <c r="E273" s="38" t="s">
        <v>64</v>
      </c>
    </row>
    <row r="274" spans="1:5" ht="114.75">
      <c r="A274" t="s">
        <v>56</v>
      </c>
      <c r="E274" s="36" t="s">
        <v>333</v>
      </c>
    </row>
    <row r="275" spans="1:16" ht="12.75">
      <c r="A275" s="25" t="s">
        <v>47</v>
      </c>
      <c s="29" t="s">
        <v>334</v>
      </c>
      <c s="29" t="s">
        <v>335</v>
      </c>
      <c s="25" t="s">
        <v>49</v>
      </c>
      <c s="30" t="s">
        <v>336</v>
      </c>
      <c s="31" t="s">
        <v>174</v>
      </c>
      <c s="32">
        <v>40</v>
      </c>
      <c s="33">
        <v>0</v>
      </c>
      <c s="34">
        <f>ROUND(ROUND(H275,2)*ROUND(G275,3),2)</f>
      </c>
      <c s="31" t="s">
        <v>52</v>
      </c>
      <c r="O275">
        <f>(I275*21)/100</f>
      </c>
      <c t="s">
        <v>23</v>
      </c>
    </row>
    <row r="276" spans="1:5" ht="12.75">
      <c r="A276" s="35" t="s">
        <v>53</v>
      </c>
      <c r="E276" s="36" t="s">
        <v>49</v>
      </c>
    </row>
    <row r="277" spans="1:5" ht="12.75">
      <c r="A277" s="37" t="s">
        <v>54</v>
      </c>
      <c r="E277" s="38" t="s">
        <v>64</v>
      </c>
    </row>
    <row r="278" spans="1:5" ht="102">
      <c r="A278" t="s">
        <v>56</v>
      </c>
      <c r="E278" s="36" t="s">
        <v>337</v>
      </c>
    </row>
    <row r="279" spans="1:16" ht="25.5">
      <c r="A279" s="25" t="s">
        <v>47</v>
      </c>
      <c s="29" t="s">
        <v>338</v>
      </c>
      <c s="29" t="s">
        <v>339</v>
      </c>
      <c s="25" t="s">
        <v>49</v>
      </c>
      <c s="30" t="s">
        <v>340</v>
      </c>
      <c s="31" t="s">
        <v>111</v>
      </c>
      <c s="32">
        <v>1</v>
      </c>
      <c s="33">
        <v>0</v>
      </c>
      <c s="34">
        <f>ROUND(ROUND(H279,2)*ROUND(G279,3),2)</f>
      </c>
      <c s="31" t="s">
        <v>52</v>
      </c>
      <c r="O279">
        <f>(I279*21)/100</f>
      </c>
      <c t="s">
        <v>23</v>
      </c>
    </row>
    <row r="280" spans="1:5" ht="12.75">
      <c r="A280" s="35" t="s">
        <v>53</v>
      </c>
      <c r="E280" s="36" t="s">
        <v>49</v>
      </c>
    </row>
    <row r="281" spans="1:5" ht="12.75">
      <c r="A281" s="37" t="s">
        <v>54</v>
      </c>
      <c r="E281" s="38" t="s">
        <v>64</v>
      </c>
    </row>
    <row r="282" spans="1:5" ht="102">
      <c r="A282" t="s">
        <v>56</v>
      </c>
      <c r="E282" s="36" t="s">
        <v>341</v>
      </c>
    </row>
    <row r="283" spans="1:16" ht="12.75">
      <c r="A283" s="25" t="s">
        <v>47</v>
      </c>
      <c s="29" t="s">
        <v>342</v>
      </c>
      <c s="29" t="s">
        <v>343</v>
      </c>
      <c s="25" t="s">
        <v>49</v>
      </c>
      <c s="30" t="s">
        <v>344</v>
      </c>
      <c s="31" t="s">
        <v>174</v>
      </c>
      <c s="32">
        <v>40</v>
      </c>
      <c s="33">
        <v>0</v>
      </c>
      <c s="34">
        <f>ROUND(ROUND(H283,2)*ROUND(G283,3),2)</f>
      </c>
      <c s="31" t="s">
        <v>52</v>
      </c>
      <c r="O283">
        <f>(I283*21)/100</f>
      </c>
      <c t="s">
        <v>23</v>
      </c>
    </row>
    <row r="284" spans="1:5" ht="12.75">
      <c r="A284" s="35" t="s">
        <v>53</v>
      </c>
      <c r="E284" s="36" t="s">
        <v>49</v>
      </c>
    </row>
    <row r="285" spans="1:5" ht="12.75">
      <c r="A285" s="37" t="s">
        <v>54</v>
      </c>
      <c r="E285" s="38" t="s">
        <v>64</v>
      </c>
    </row>
    <row r="286" spans="1:5" ht="114.75">
      <c r="A286" t="s">
        <v>56</v>
      </c>
      <c r="E286" s="36" t="s">
        <v>345</v>
      </c>
    </row>
    <row r="287" spans="1:16" ht="12.75">
      <c r="A287" s="25" t="s">
        <v>47</v>
      </c>
      <c s="29" t="s">
        <v>346</v>
      </c>
      <c s="29" t="s">
        <v>347</v>
      </c>
      <c s="25" t="s">
        <v>49</v>
      </c>
      <c s="30" t="s">
        <v>348</v>
      </c>
      <c s="31" t="s">
        <v>111</v>
      </c>
      <c s="32">
        <v>1</v>
      </c>
      <c s="33">
        <v>0</v>
      </c>
      <c s="34">
        <f>ROUND(ROUND(H287,2)*ROUND(G287,3),2)</f>
      </c>
      <c s="31" t="s">
        <v>52</v>
      </c>
      <c r="O287">
        <f>(I287*21)/100</f>
      </c>
      <c t="s">
        <v>23</v>
      </c>
    </row>
    <row r="288" spans="1:5" ht="12.75">
      <c r="A288" s="35" t="s">
        <v>53</v>
      </c>
      <c r="E288" s="36" t="s">
        <v>49</v>
      </c>
    </row>
    <row r="289" spans="1:5" ht="12.75">
      <c r="A289" s="37" t="s">
        <v>54</v>
      </c>
      <c r="E289" s="38" t="s">
        <v>64</v>
      </c>
    </row>
    <row r="290" spans="1:5" ht="76.5">
      <c r="A290" t="s">
        <v>56</v>
      </c>
      <c r="E290" s="36" t="s">
        <v>349</v>
      </c>
    </row>
    <row r="291" spans="1:18" ht="12.75" customHeight="1">
      <c r="A291" s="6" t="s">
        <v>45</v>
      </c>
      <c s="6"/>
      <c s="40" t="s">
        <v>350</v>
      </c>
      <c s="6"/>
      <c s="27" t="s">
        <v>351</v>
      </c>
      <c s="6"/>
      <c s="6"/>
      <c s="6"/>
      <c s="41">
        <f>0+Q291</f>
      </c>
      <c s="6"/>
      <c r="O291">
        <f>0+R291</f>
      </c>
      <c r="Q291">
        <f>0+I292+I296+I300+I304+I308+I312+I316+I320+I324+I328+I332+I336+I340+I344+I348+I352+I356+I360+I364+I368+I372+I376+I380+I384+I388+I392+I396+I400+I404+I408+I412+I416+I420+I424+I428+I432+I436+I440+I444+I448</f>
      </c>
      <c>
        <f>0+O292+O296+O300+O304+O308+O312+O316+O320+O324+O328+O332+O336+O340+O344+O348+O352+O356+O360+O364+O368+O372+O376+O380+O384+O388+O392+O396+O400+O404+O408+O412+O416+O420+O424+O428+O432+O436+O440+O444+O448</f>
      </c>
    </row>
    <row r="292" spans="1:16" ht="12.75">
      <c r="A292" s="25" t="s">
        <v>47</v>
      </c>
      <c s="29" t="s">
        <v>352</v>
      </c>
      <c s="29" t="s">
        <v>353</v>
      </c>
      <c s="25" t="s">
        <v>49</v>
      </c>
      <c s="30" t="s">
        <v>354</v>
      </c>
      <c s="31" t="s">
        <v>111</v>
      </c>
      <c s="32">
        <v>120</v>
      </c>
      <c s="33">
        <v>0</v>
      </c>
      <c s="34">
        <f>ROUND(ROUND(H292,2)*ROUND(G292,3),2)</f>
      </c>
      <c s="31" t="s">
        <v>52</v>
      </c>
      <c r="O292">
        <f>(I292*21)/100</f>
      </c>
      <c t="s">
        <v>23</v>
      </c>
    </row>
    <row r="293" spans="1:5" ht="12.75">
      <c r="A293" s="35" t="s">
        <v>53</v>
      </c>
      <c r="E293" s="36" t="s">
        <v>49</v>
      </c>
    </row>
    <row r="294" spans="1:5" ht="12.75">
      <c r="A294" s="37" t="s">
        <v>54</v>
      </c>
      <c r="E294" s="38" t="s">
        <v>64</v>
      </c>
    </row>
    <row r="295" spans="1:5" ht="38.25">
      <c r="A295" t="s">
        <v>56</v>
      </c>
      <c r="E295" s="36" t="s">
        <v>355</v>
      </c>
    </row>
    <row r="296" spans="1:16" ht="12.75">
      <c r="A296" s="25" t="s">
        <v>47</v>
      </c>
      <c s="29" t="s">
        <v>106</v>
      </c>
      <c s="29" t="s">
        <v>356</v>
      </c>
      <c s="25" t="s">
        <v>49</v>
      </c>
      <c s="30" t="s">
        <v>357</v>
      </c>
      <c s="31" t="s">
        <v>358</v>
      </c>
      <c s="32">
        <v>0.03</v>
      </c>
      <c s="33">
        <v>0</v>
      </c>
      <c s="34">
        <f>ROUND(ROUND(H296,2)*ROUND(G296,3),2)</f>
      </c>
      <c s="31" t="s">
        <v>52</v>
      </c>
      <c r="O296">
        <f>(I296*21)/100</f>
      </c>
      <c t="s">
        <v>23</v>
      </c>
    </row>
    <row r="297" spans="1:5" ht="12.75">
      <c r="A297" s="35" t="s">
        <v>53</v>
      </c>
      <c r="E297" s="36" t="s">
        <v>49</v>
      </c>
    </row>
    <row r="298" spans="1:5" ht="12.75">
      <c r="A298" s="37" t="s">
        <v>54</v>
      </c>
      <c r="E298" s="38" t="s">
        <v>64</v>
      </c>
    </row>
    <row r="299" spans="1:5" ht="165.75">
      <c r="A299" t="s">
        <v>56</v>
      </c>
      <c r="E299" s="36" t="s">
        <v>359</v>
      </c>
    </row>
    <row r="300" spans="1:16" ht="25.5">
      <c r="A300" s="25" t="s">
        <v>47</v>
      </c>
      <c s="29" t="s">
        <v>360</v>
      </c>
      <c s="29" t="s">
        <v>361</v>
      </c>
      <c s="25" t="s">
        <v>49</v>
      </c>
      <c s="30" t="s">
        <v>362</v>
      </c>
      <c s="31" t="s">
        <v>63</v>
      </c>
      <c s="32">
        <v>10</v>
      </c>
      <c s="33">
        <v>0</v>
      </c>
      <c s="34">
        <f>ROUND(ROUND(H300,2)*ROUND(G300,3),2)</f>
      </c>
      <c s="31" t="s">
        <v>52</v>
      </c>
      <c r="O300">
        <f>(I300*21)/100</f>
      </c>
      <c t="s">
        <v>23</v>
      </c>
    </row>
    <row r="301" spans="1:5" ht="12.75">
      <c r="A301" s="35" t="s">
        <v>53</v>
      </c>
      <c r="E301" s="36" t="s">
        <v>49</v>
      </c>
    </row>
    <row r="302" spans="1:5" ht="12.75">
      <c r="A302" s="37" t="s">
        <v>54</v>
      </c>
      <c r="E302" s="38" t="s">
        <v>64</v>
      </c>
    </row>
    <row r="303" spans="1:5" ht="127.5">
      <c r="A303" t="s">
        <v>56</v>
      </c>
      <c r="E303" s="36" t="s">
        <v>210</v>
      </c>
    </row>
    <row r="304" spans="1:16" ht="12.75">
      <c r="A304" s="25" t="s">
        <v>47</v>
      </c>
      <c s="29" t="s">
        <v>363</v>
      </c>
      <c s="29" t="s">
        <v>364</v>
      </c>
      <c s="25" t="s">
        <v>49</v>
      </c>
      <c s="30" t="s">
        <v>365</v>
      </c>
      <c s="31" t="s">
        <v>358</v>
      </c>
      <c s="32">
        <v>0.175</v>
      </c>
      <c s="33">
        <v>0</v>
      </c>
      <c s="34">
        <f>ROUND(ROUND(H304,2)*ROUND(G304,3),2)</f>
      </c>
      <c s="31" t="s">
        <v>52</v>
      </c>
      <c r="O304">
        <f>(I304*21)/100</f>
      </c>
      <c t="s">
        <v>23</v>
      </c>
    </row>
    <row r="305" spans="1:5" ht="12.75">
      <c r="A305" s="35" t="s">
        <v>53</v>
      </c>
      <c r="E305" s="36" t="s">
        <v>49</v>
      </c>
    </row>
    <row r="306" spans="1:5" ht="12.75">
      <c r="A306" s="37" t="s">
        <v>54</v>
      </c>
      <c r="E306" s="38" t="s">
        <v>64</v>
      </c>
    </row>
    <row r="307" spans="1:5" ht="165.75">
      <c r="A307" t="s">
        <v>56</v>
      </c>
      <c r="E307" s="36" t="s">
        <v>359</v>
      </c>
    </row>
    <row r="308" spans="1:16" ht="25.5">
      <c r="A308" s="25" t="s">
        <v>47</v>
      </c>
      <c s="29" t="s">
        <v>366</v>
      </c>
      <c s="29" t="s">
        <v>367</v>
      </c>
      <c s="25" t="s">
        <v>49</v>
      </c>
      <c s="30" t="s">
        <v>368</v>
      </c>
      <c s="31" t="s">
        <v>63</v>
      </c>
      <c s="32">
        <v>35</v>
      </c>
      <c s="33">
        <v>0</v>
      </c>
      <c s="34">
        <f>ROUND(ROUND(H308,2)*ROUND(G308,3),2)</f>
      </c>
      <c s="31" t="s">
        <v>52</v>
      </c>
      <c r="O308">
        <f>(I308*21)/100</f>
      </c>
      <c t="s">
        <v>23</v>
      </c>
    </row>
    <row r="309" spans="1:5" ht="12.75">
      <c r="A309" s="35" t="s">
        <v>53</v>
      </c>
      <c r="E309" s="36" t="s">
        <v>49</v>
      </c>
    </row>
    <row r="310" spans="1:5" ht="12.75">
      <c r="A310" s="37" t="s">
        <v>54</v>
      </c>
      <c r="E310" s="38" t="s">
        <v>64</v>
      </c>
    </row>
    <row r="311" spans="1:5" ht="127.5">
      <c r="A311" t="s">
        <v>56</v>
      </c>
      <c r="E311" s="36" t="s">
        <v>210</v>
      </c>
    </row>
    <row r="312" spans="1:16" ht="12.75">
      <c r="A312" s="25" t="s">
        <v>47</v>
      </c>
      <c s="29" t="s">
        <v>144</v>
      </c>
      <c s="29" t="s">
        <v>369</v>
      </c>
      <c s="25" t="s">
        <v>49</v>
      </c>
      <c s="30" t="s">
        <v>370</v>
      </c>
      <c s="31" t="s">
        <v>371</v>
      </c>
      <c s="32">
        <v>8.4</v>
      </c>
      <c s="33">
        <v>0</v>
      </c>
      <c s="34">
        <f>ROUND(ROUND(H312,2)*ROUND(G312,3),2)</f>
      </c>
      <c s="31" t="s">
        <v>52</v>
      </c>
      <c r="O312">
        <f>(I312*21)/100</f>
      </c>
      <c t="s">
        <v>23</v>
      </c>
    </row>
    <row r="313" spans="1:5" ht="12.75">
      <c r="A313" s="35" t="s">
        <v>53</v>
      </c>
      <c r="E313" s="36" t="s">
        <v>49</v>
      </c>
    </row>
    <row r="314" spans="1:5" ht="12.75">
      <c r="A314" s="37" t="s">
        <v>54</v>
      </c>
      <c r="E314" s="38" t="s">
        <v>64</v>
      </c>
    </row>
    <row r="315" spans="1:5" ht="165.75">
      <c r="A315" t="s">
        <v>56</v>
      </c>
      <c r="E315" s="36" t="s">
        <v>372</v>
      </c>
    </row>
    <row r="316" spans="1:16" ht="12.75">
      <c r="A316" s="25" t="s">
        <v>47</v>
      </c>
      <c s="29" t="s">
        <v>373</v>
      </c>
      <c s="29" t="s">
        <v>374</v>
      </c>
      <c s="25" t="s">
        <v>49</v>
      </c>
      <c s="30" t="s">
        <v>375</v>
      </c>
      <c s="31" t="s">
        <v>371</v>
      </c>
      <c s="32">
        <v>134.4</v>
      </c>
      <c s="33">
        <v>0</v>
      </c>
      <c s="34">
        <f>ROUND(ROUND(H316,2)*ROUND(G316,3),2)</f>
      </c>
      <c s="31" t="s">
        <v>52</v>
      </c>
      <c r="O316">
        <f>(I316*21)/100</f>
      </c>
      <c t="s">
        <v>23</v>
      </c>
    </row>
    <row r="317" spans="1:5" ht="12.75">
      <c r="A317" s="35" t="s">
        <v>53</v>
      </c>
      <c r="E317" s="36" t="s">
        <v>49</v>
      </c>
    </row>
    <row r="318" spans="1:5" ht="12.75">
      <c r="A318" s="37" t="s">
        <v>54</v>
      </c>
      <c r="E318" s="38" t="s">
        <v>64</v>
      </c>
    </row>
    <row r="319" spans="1:5" ht="165.75">
      <c r="A319" t="s">
        <v>56</v>
      </c>
      <c r="E319" s="36" t="s">
        <v>372</v>
      </c>
    </row>
    <row r="320" spans="1:16" ht="12.75">
      <c r="A320" s="25" t="s">
        <v>47</v>
      </c>
      <c s="29" t="s">
        <v>376</v>
      </c>
      <c s="29" t="s">
        <v>377</v>
      </c>
      <c s="25" t="s">
        <v>49</v>
      </c>
      <c s="30" t="s">
        <v>378</v>
      </c>
      <c s="31" t="s">
        <v>63</v>
      </c>
      <c s="32">
        <v>3500</v>
      </c>
      <c s="33">
        <v>0</v>
      </c>
      <c s="34">
        <f>ROUND(ROUND(H320,2)*ROUND(G320,3),2)</f>
      </c>
      <c s="31" t="s">
        <v>52</v>
      </c>
      <c r="O320">
        <f>(I320*21)/100</f>
      </c>
      <c t="s">
        <v>23</v>
      </c>
    </row>
    <row r="321" spans="1:5" ht="12.75">
      <c r="A321" s="35" t="s">
        <v>53</v>
      </c>
      <c r="E321" s="36" t="s">
        <v>49</v>
      </c>
    </row>
    <row r="322" spans="1:5" ht="12.75">
      <c r="A322" s="37" t="s">
        <v>54</v>
      </c>
      <c r="E322" s="38" t="s">
        <v>64</v>
      </c>
    </row>
    <row r="323" spans="1:5" ht="127.5">
      <c r="A323" t="s">
        <v>56</v>
      </c>
      <c r="E323" s="36" t="s">
        <v>379</v>
      </c>
    </row>
    <row r="324" spans="1:16" ht="12.75">
      <c r="A324" s="25" t="s">
        <v>47</v>
      </c>
      <c s="29" t="s">
        <v>380</v>
      </c>
      <c s="29" t="s">
        <v>381</v>
      </c>
      <c s="25" t="s">
        <v>49</v>
      </c>
      <c s="30" t="s">
        <v>382</v>
      </c>
      <c s="31" t="s">
        <v>111</v>
      </c>
      <c s="32">
        <v>3</v>
      </c>
      <c s="33">
        <v>0</v>
      </c>
      <c s="34">
        <f>ROUND(ROUND(H324,2)*ROUND(G324,3),2)</f>
      </c>
      <c s="31" t="s">
        <v>52</v>
      </c>
      <c r="O324">
        <f>(I324*21)/100</f>
      </c>
      <c t="s">
        <v>23</v>
      </c>
    </row>
    <row r="325" spans="1:5" ht="12.75">
      <c r="A325" s="35" t="s">
        <v>53</v>
      </c>
      <c r="E325" s="36" t="s">
        <v>49</v>
      </c>
    </row>
    <row r="326" spans="1:5" ht="12.75">
      <c r="A326" s="37" t="s">
        <v>54</v>
      </c>
      <c r="E326" s="38" t="s">
        <v>64</v>
      </c>
    </row>
    <row r="327" spans="1:5" ht="153">
      <c r="A327" t="s">
        <v>56</v>
      </c>
      <c r="E327" s="36" t="s">
        <v>383</v>
      </c>
    </row>
    <row r="328" spans="1:16" ht="12.75">
      <c r="A328" s="25" t="s">
        <v>47</v>
      </c>
      <c s="29" t="s">
        <v>384</v>
      </c>
      <c s="29" t="s">
        <v>385</v>
      </c>
      <c s="25" t="s">
        <v>49</v>
      </c>
      <c s="30" t="s">
        <v>386</v>
      </c>
      <c s="31" t="s">
        <v>111</v>
      </c>
      <c s="32">
        <v>3</v>
      </c>
      <c s="33">
        <v>0</v>
      </c>
      <c s="34">
        <f>ROUND(ROUND(H328,2)*ROUND(G328,3),2)</f>
      </c>
      <c s="31" t="s">
        <v>52</v>
      </c>
      <c r="O328">
        <f>(I328*21)/100</f>
      </c>
      <c t="s">
        <v>23</v>
      </c>
    </row>
    <row r="329" spans="1:5" ht="12.75">
      <c r="A329" s="35" t="s">
        <v>53</v>
      </c>
      <c r="E329" s="36" t="s">
        <v>49</v>
      </c>
    </row>
    <row r="330" spans="1:5" ht="12.75">
      <c r="A330" s="37" t="s">
        <v>54</v>
      </c>
      <c r="E330" s="38" t="s">
        <v>64</v>
      </c>
    </row>
    <row r="331" spans="1:5" ht="127.5">
      <c r="A331" t="s">
        <v>56</v>
      </c>
      <c r="E331" s="36" t="s">
        <v>387</v>
      </c>
    </row>
    <row r="332" spans="1:16" ht="12.75">
      <c r="A332" s="25" t="s">
        <v>47</v>
      </c>
      <c s="29" t="s">
        <v>388</v>
      </c>
      <c s="29" t="s">
        <v>389</v>
      </c>
      <c s="25" t="s">
        <v>49</v>
      </c>
      <c s="30" t="s">
        <v>390</v>
      </c>
      <c s="31" t="s">
        <v>63</v>
      </c>
      <c s="32">
        <v>85</v>
      </c>
      <c s="33">
        <v>0</v>
      </c>
      <c s="34">
        <f>ROUND(ROUND(H332,2)*ROUND(G332,3),2)</f>
      </c>
      <c s="31" t="s">
        <v>52</v>
      </c>
      <c r="O332">
        <f>(I332*21)/100</f>
      </c>
      <c t="s">
        <v>23</v>
      </c>
    </row>
    <row r="333" spans="1:5" ht="12.75">
      <c r="A333" s="35" t="s">
        <v>53</v>
      </c>
      <c r="E333" s="36" t="s">
        <v>49</v>
      </c>
    </row>
    <row r="334" spans="1:5" ht="12.75">
      <c r="A334" s="37" t="s">
        <v>54</v>
      </c>
      <c r="E334" s="38" t="s">
        <v>64</v>
      </c>
    </row>
    <row r="335" spans="1:5" ht="165.75">
      <c r="A335" t="s">
        <v>56</v>
      </c>
      <c r="E335" s="36" t="s">
        <v>391</v>
      </c>
    </row>
    <row r="336" spans="1:16" ht="12.75">
      <c r="A336" s="25" t="s">
        <v>47</v>
      </c>
      <c s="29" t="s">
        <v>392</v>
      </c>
      <c s="29" t="s">
        <v>393</v>
      </c>
      <c s="25" t="s">
        <v>49</v>
      </c>
      <c s="30" t="s">
        <v>394</v>
      </c>
      <c s="31" t="s">
        <v>63</v>
      </c>
      <c s="32">
        <v>85</v>
      </c>
      <c s="33">
        <v>0</v>
      </c>
      <c s="34">
        <f>ROUND(ROUND(H336,2)*ROUND(G336,3),2)</f>
      </c>
      <c s="31" t="s">
        <v>52</v>
      </c>
      <c r="O336">
        <f>(I336*21)/100</f>
      </c>
      <c t="s">
        <v>23</v>
      </c>
    </row>
    <row r="337" spans="1:5" ht="12.75">
      <c r="A337" s="35" t="s">
        <v>53</v>
      </c>
      <c r="E337" s="36" t="s">
        <v>49</v>
      </c>
    </row>
    <row r="338" spans="1:5" ht="12.75">
      <c r="A338" s="37" t="s">
        <v>54</v>
      </c>
      <c r="E338" s="38" t="s">
        <v>64</v>
      </c>
    </row>
    <row r="339" spans="1:5" ht="127.5">
      <c r="A339" t="s">
        <v>56</v>
      </c>
      <c r="E339" s="36" t="s">
        <v>210</v>
      </c>
    </row>
    <row r="340" spans="1:16" ht="12.75">
      <c r="A340" s="25" t="s">
        <v>47</v>
      </c>
      <c s="29" t="s">
        <v>395</v>
      </c>
      <c s="29" t="s">
        <v>396</v>
      </c>
      <c s="25" t="s">
        <v>49</v>
      </c>
      <c s="30" t="s">
        <v>397</v>
      </c>
      <c s="31" t="s">
        <v>398</v>
      </c>
      <c s="32">
        <v>3</v>
      </c>
      <c s="33">
        <v>0</v>
      </c>
      <c s="34">
        <f>ROUND(ROUND(H340,2)*ROUND(G340,3),2)</f>
      </c>
      <c s="31" t="s">
        <v>52</v>
      </c>
      <c r="O340">
        <f>(I340*21)/100</f>
      </c>
      <c t="s">
        <v>23</v>
      </c>
    </row>
    <row r="341" spans="1:5" ht="12.75">
      <c r="A341" s="35" t="s">
        <v>53</v>
      </c>
      <c r="E341" s="36" t="s">
        <v>49</v>
      </c>
    </row>
    <row r="342" spans="1:5" ht="12.75">
      <c r="A342" s="37" t="s">
        <v>54</v>
      </c>
      <c r="E342" s="38" t="s">
        <v>64</v>
      </c>
    </row>
    <row r="343" spans="1:5" ht="140.25">
      <c r="A343" t="s">
        <v>56</v>
      </c>
      <c r="E343" s="36" t="s">
        <v>399</v>
      </c>
    </row>
    <row r="344" spans="1:16" ht="12.75">
      <c r="A344" s="25" t="s">
        <v>47</v>
      </c>
      <c s="29" t="s">
        <v>400</v>
      </c>
      <c s="29" t="s">
        <v>401</v>
      </c>
      <c s="25" t="s">
        <v>49</v>
      </c>
      <c s="30" t="s">
        <v>402</v>
      </c>
      <c s="31" t="s">
        <v>63</v>
      </c>
      <c s="32">
        <v>3450</v>
      </c>
      <c s="33">
        <v>0</v>
      </c>
      <c s="34">
        <f>ROUND(ROUND(H344,2)*ROUND(G344,3),2)</f>
      </c>
      <c s="31" t="s">
        <v>52</v>
      </c>
      <c r="O344">
        <f>(I344*21)/100</f>
      </c>
      <c t="s">
        <v>23</v>
      </c>
    </row>
    <row r="345" spans="1:5" ht="12.75">
      <c r="A345" s="35" t="s">
        <v>53</v>
      </c>
      <c r="E345" s="36" t="s">
        <v>49</v>
      </c>
    </row>
    <row r="346" spans="1:5" ht="12.75">
      <c r="A346" s="37" t="s">
        <v>54</v>
      </c>
      <c r="E346" s="38" t="s">
        <v>64</v>
      </c>
    </row>
    <row r="347" spans="1:5" ht="140.25">
      <c r="A347" t="s">
        <v>56</v>
      </c>
      <c r="E347" s="36" t="s">
        <v>403</v>
      </c>
    </row>
    <row r="348" spans="1:16" ht="12.75">
      <c r="A348" s="25" t="s">
        <v>47</v>
      </c>
      <c s="29" t="s">
        <v>404</v>
      </c>
      <c s="29" t="s">
        <v>405</v>
      </c>
      <c s="25" t="s">
        <v>49</v>
      </c>
      <c s="30" t="s">
        <v>406</v>
      </c>
      <c s="31" t="s">
        <v>111</v>
      </c>
      <c s="32">
        <v>3</v>
      </c>
      <c s="33">
        <v>0</v>
      </c>
      <c s="34">
        <f>ROUND(ROUND(H348,2)*ROUND(G348,3),2)</f>
      </c>
      <c s="31" t="s">
        <v>52</v>
      </c>
      <c r="O348">
        <f>(I348*21)/100</f>
      </c>
      <c t="s">
        <v>23</v>
      </c>
    </row>
    <row r="349" spans="1:5" ht="12.75">
      <c r="A349" s="35" t="s">
        <v>53</v>
      </c>
      <c r="E349" s="36" t="s">
        <v>49</v>
      </c>
    </row>
    <row r="350" spans="1:5" ht="12.75">
      <c r="A350" s="37" t="s">
        <v>54</v>
      </c>
      <c r="E350" s="38" t="s">
        <v>64</v>
      </c>
    </row>
    <row r="351" spans="1:5" ht="153">
      <c r="A351" t="s">
        <v>56</v>
      </c>
      <c r="E351" s="36" t="s">
        <v>383</v>
      </c>
    </row>
    <row r="352" spans="1:16" ht="12.75">
      <c r="A352" s="25" t="s">
        <v>47</v>
      </c>
      <c s="29" t="s">
        <v>407</v>
      </c>
      <c s="29" t="s">
        <v>408</v>
      </c>
      <c s="25" t="s">
        <v>49</v>
      </c>
      <c s="30" t="s">
        <v>409</v>
      </c>
      <c s="31" t="s">
        <v>111</v>
      </c>
      <c s="32">
        <v>3</v>
      </c>
      <c s="33">
        <v>0</v>
      </c>
      <c s="34">
        <f>ROUND(ROUND(H352,2)*ROUND(G352,3),2)</f>
      </c>
      <c s="31" t="s">
        <v>52</v>
      </c>
      <c r="O352">
        <f>(I352*21)/100</f>
      </c>
      <c t="s">
        <v>23</v>
      </c>
    </row>
    <row r="353" spans="1:5" ht="12.75">
      <c r="A353" s="35" t="s">
        <v>53</v>
      </c>
      <c r="E353" s="36" t="s">
        <v>49</v>
      </c>
    </row>
    <row r="354" spans="1:5" ht="12.75">
      <c r="A354" s="37" t="s">
        <v>54</v>
      </c>
      <c r="E354" s="38" t="s">
        <v>64</v>
      </c>
    </row>
    <row r="355" spans="1:5" ht="127.5">
      <c r="A355" t="s">
        <v>56</v>
      </c>
      <c r="E355" s="36" t="s">
        <v>387</v>
      </c>
    </row>
    <row r="356" spans="1:16" ht="12.75">
      <c r="A356" s="25" t="s">
        <v>47</v>
      </c>
      <c s="29" t="s">
        <v>410</v>
      </c>
      <c s="29" t="s">
        <v>411</v>
      </c>
      <c s="25" t="s">
        <v>49</v>
      </c>
      <c s="30" t="s">
        <v>412</v>
      </c>
      <c s="31" t="s">
        <v>111</v>
      </c>
      <c s="32">
        <v>2</v>
      </c>
      <c s="33">
        <v>0</v>
      </c>
      <c s="34">
        <f>ROUND(ROUND(H356,2)*ROUND(G356,3),2)</f>
      </c>
      <c s="31" t="s">
        <v>52</v>
      </c>
      <c r="O356">
        <f>(I356*21)/100</f>
      </c>
      <c t="s">
        <v>23</v>
      </c>
    </row>
    <row r="357" spans="1:5" ht="12.75">
      <c r="A357" s="35" t="s">
        <v>53</v>
      </c>
      <c r="E357" s="36" t="s">
        <v>49</v>
      </c>
    </row>
    <row r="358" spans="1:5" ht="12.75">
      <c r="A358" s="37" t="s">
        <v>54</v>
      </c>
      <c r="E358" s="38" t="s">
        <v>64</v>
      </c>
    </row>
    <row r="359" spans="1:5" ht="153">
      <c r="A359" t="s">
        <v>56</v>
      </c>
      <c r="E359" s="36" t="s">
        <v>383</v>
      </c>
    </row>
    <row r="360" spans="1:16" ht="12.75">
      <c r="A360" s="25" t="s">
        <v>47</v>
      </c>
      <c s="29" t="s">
        <v>413</v>
      </c>
      <c s="29" t="s">
        <v>414</v>
      </c>
      <c s="25" t="s">
        <v>49</v>
      </c>
      <c s="30" t="s">
        <v>415</v>
      </c>
      <c s="31" t="s">
        <v>111</v>
      </c>
      <c s="32">
        <v>2</v>
      </c>
      <c s="33">
        <v>0</v>
      </c>
      <c s="34">
        <f>ROUND(ROUND(H360,2)*ROUND(G360,3),2)</f>
      </c>
      <c s="31" t="s">
        <v>52</v>
      </c>
      <c r="O360">
        <f>(I360*21)/100</f>
      </c>
      <c t="s">
        <v>23</v>
      </c>
    </row>
    <row r="361" spans="1:5" ht="12.75">
      <c r="A361" s="35" t="s">
        <v>53</v>
      </c>
      <c r="E361" s="36" t="s">
        <v>49</v>
      </c>
    </row>
    <row r="362" spans="1:5" ht="12.75">
      <c r="A362" s="37" t="s">
        <v>54</v>
      </c>
      <c r="E362" s="38" t="s">
        <v>64</v>
      </c>
    </row>
    <row r="363" spans="1:5" ht="127.5">
      <c r="A363" t="s">
        <v>56</v>
      </c>
      <c r="E363" s="36" t="s">
        <v>387</v>
      </c>
    </row>
    <row r="364" spans="1:16" ht="12.75">
      <c r="A364" s="25" t="s">
        <v>47</v>
      </c>
      <c s="29" t="s">
        <v>416</v>
      </c>
      <c s="29" t="s">
        <v>417</v>
      </c>
      <c s="25" t="s">
        <v>49</v>
      </c>
      <c s="30" t="s">
        <v>418</v>
      </c>
      <c s="31" t="s">
        <v>111</v>
      </c>
      <c s="32">
        <v>1</v>
      </c>
      <c s="33">
        <v>0</v>
      </c>
      <c s="34">
        <f>ROUND(ROUND(H364,2)*ROUND(G364,3),2)</f>
      </c>
      <c s="31" t="s">
        <v>52</v>
      </c>
      <c r="O364">
        <f>(I364*21)/100</f>
      </c>
      <c t="s">
        <v>23</v>
      </c>
    </row>
    <row r="365" spans="1:5" ht="12.75">
      <c r="A365" s="35" t="s">
        <v>53</v>
      </c>
      <c r="E365" s="36" t="s">
        <v>49</v>
      </c>
    </row>
    <row r="366" spans="1:5" ht="12.75">
      <c r="A366" s="37" t="s">
        <v>54</v>
      </c>
      <c r="E366" s="38" t="s">
        <v>64</v>
      </c>
    </row>
    <row r="367" spans="1:5" ht="153">
      <c r="A367" t="s">
        <v>56</v>
      </c>
      <c r="E367" s="36" t="s">
        <v>383</v>
      </c>
    </row>
    <row r="368" spans="1:16" ht="12.75">
      <c r="A368" s="25" t="s">
        <v>47</v>
      </c>
      <c s="29" t="s">
        <v>419</v>
      </c>
      <c s="29" t="s">
        <v>420</v>
      </c>
      <c s="25" t="s">
        <v>49</v>
      </c>
      <c s="30" t="s">
        <v>421</v>
      </c>
      <c s="31" t="s">
        <v>111</v>
      </c>
      <c s="32">
        <v>1</v>
      </c>
      <c s="33">
        <v>0</v>
      </c>
      <c s="34">
        <f>ROUND(ROUND(H368,2)*ROUND(G368,3),2)</f>
      </c>
      <c s="31" t="s">
        <v>52</v>
      </c>
      <c r="O368">
        <f>(I368*21)/100</f>
      </c>
      <c t="s">
        <v>23</v>
      </c>
    </row>
    <row r="369" spans="1:5" ht="12.75">
      <c r="A369" s="35" t="s">
        <v>53</v>
      </c>
      <c r="E369" s="36" t="s">
        <v>49</v>
      </c>
    </row>
    <row r="370" spans="1:5" ht="12.75">
      <c r="A370" s="37" t="s">
        <v>54</v>
      </c>
      <c r="E370" s="38" t="s">
        <v>64</v>
      </c>
    </row>
    <row r="371" spans="1:5" ht="127.5">
      <c r="A371" t="s">
        <v>56</v>
      </c>
      <c r="E371" s="36" t="s">
        <v>387</v>
      </c>
    </row>
    <row r="372" spans="1:16" ht="12.75">
      <c r="A372" s="25" t="s">
        <v>47</v>
      </c>
      <c s="29" t="s">
        <v>422</v>
      </c>
      <c s="29" t="s">
        <v>423</v>
      </c>
      <c s="25" t="s">
        <v>49</v>
      </c>
      <c s="30" t="s">
        <v>424</v>
      </c>
      <c s="31" t="s">
        <v>111</v>
      </c>
      <c s="32">
        <v>3</v>
      </c>
      <c s="33">
        <v>0</v>
      </c>
      <c s="34">
        <f>ROUND(ROUND(H372,2)*ROUND(G372,3),2)</f>
      </c>
      <c s="31" t="s">
        <v>52</v>
      </c>
      <c r="O372">
        <f>(I372*21)/100</f>
      </c>
      <c t="s">
        <v>23</v>
      </c>
    </row>
    <row r="373" spans="1:5" ht="12.75">
      <c r="A373" s="35" t="s">
        <v>53</v>
      </c>
      <c r="E373" s="36" t="s">
        <v>49</v>
      </c>
    </row>
    <row r="374" spans="1:5" ht="12.75">
      <c r="A374" s="37" t="s">
        <v>54</v>
      </c>
      <c r="E374" s="38" t="s">
        <v>64</v>
      </c>
    </row>
    <row r="375" spans="1:5" ht="153">
      <c r="A375" t="s">
        <v>56</v>
      </c>
      <c r="E375" s="36" t="s">
        <v>383</v>
      </c>
    </row>
    <row r="376" spans="1:16" ht="12.75">
      <c r="A376" s="25" t="s">
        <v>47</v>
      </c>
      <c s="29" t="s">
        <v>425</v>
      </c>
      <c s="29" t="s">
        <v>426</v>
      </c>
      <c s="25" t="s">
        <v>49</v>
      </c>
      <c s="30" t="s">
        <v>427</v>
      </c>
      <c s="31" t="s">
        <v>111</v>
      </c>
      <c s="32">
        <v>3</v>
      </c>
      <c s="33">
        <v>0</v>
      </c>
      <c s="34">
        <f>ROUND(ROUND(H376,2)*ROUND(G376,3),2)</f>
      </c>
      <c s="31" t="s">
        <v>52</v>
      </c>
      <c r="O376">
        <f>(I376*21)/100</f>
      </c>
      <c t="s">
        <v>23</v>
      </c>
    </row>
    <row r="377" spans="1:5" ht="12.75">
      <c r="A377" s="35" t="s">
        <v>53</v>
      </c>
      <c r="E377" s="36" t="s">
        <v>49</v>
      </c>
    </row>
    <row r="378" spans="1:5" ht="12.75">
      <c r="A378" s="37" t="s">
        <v>54</v>
      </c>
      <c r="E378" s="38" t="s">
        <v>64</v>
      </c>
    </row>
    <row r="379" spans="1:5" ht="127.5">
      <c r="A379" t="s">
        <v>56</v>
      </c>
      <c r="E379" s="36" t="s">
        <v>387</v>
      </c>
    </row>
    <row r="380" spans="1:16" ht="12.75">
      <c r="A380" s="25" t="s">
        <v>47</v>
      </c>
      <c s="29" t="s">
        <v>428</v>
      </c>
      <c s="29" t="s">
        <v>429</v>
      </c>
      <c s="25" t="s">
        <v>49</v>
      </c>
      <c s="30" t="s">
        <v>430</v>
      </c>
      <c s="31" t="s">
        <v>111</v>
      </c>
      <c s="32">
        <v>2</v>
      </c>
      <c s="33">
        <v>0</v>
      </c>
      <c s="34">
        <f>ROUND(ROUND(H380,2)*ROUND(G380,3),2)</f>
      </c>
      <c s="31" t="s">
        <v>52</v>
      </c>
      <c r="O380">
        <f>(I380*21)/100</f>
      </c>
      <c t="s">
        <v>23</v>
      </c>
    </row>
    <row r="381" spans="1:5" ht="12.75">
      <c r="A381" s="35" t="s">
        <v>53</v>
      </c>
      <c r="E381" s="36" t="s">
        <v>49</v>
      </c>
    </row>
    <row r="382" spans="1:5" ht="12.75">
      <c r="A382" s="37" t="s">
        <v>54</v>
      </c>
      <c r="E382" s="38" t="s">
        <v>64</v>
      </c>
    </row>
    <row r="383" spans="1:5" ht="153">
      <c r="A383" t="s">
        <v>56</v>
      </c>
      <c r="E383" s="36" t="s">
        <v>431</v>
      </c>
    </row>
    <row r="384" spans="1:16" ht="12.75">
      <c r="A384" s="25" t="s">
        <v>47</v>
      </c>
      <c s="29" t="s">
        <v>432</v>
      </c>
      <c s="29" t="s">
        <v>433</v>
      </c>
      <c s="25" t="s">
        <v>49</v>
      </c>
      <c s="30" t="s">
        <v>434</v>
      </c>
      <c s="31" t="s">
        <v>111</v>
      </c>
      <c s="32">
        <v>2</v>
      </c>
      <c s="33">
        <v>0</v>
      </c>
      <c s="34">
        <f>ROUND(ROUND(H384,2)*ROUND(G384,3),2)</f>
      </c>
      <c s="31" t="s">
        <v>52</v>
      </c>
      <c r="O384">
        <f>(I384*21)/100</f>
      </c>
      <c t="s">
        <v>23</v>
      </c>
    </row>
    <row r="385" spans="1:5" ht="12.75">
      <c r="A385" s="35" t="s">
        <v>53</v>
      </c>
      <c r="E385" s="36" t="s">
        <v>49</v>
      </c>
    </row>
    <row r="386" spans="1:5" ht="12.75">
      <c r="A386" s="37" t="s">
        <v>54</v>
      </c>
      <c r="E386" s="38" t="s">
        <v>64</v>
      </c>
    </row>
    <row r="387" spans="1:5" ht="127.5">
      <c r="A387" t="s">
        <v>56</v>
      </c>
      <c r="E387" s="36" t="s">
        <v>387</v>
      </c>
    </row>
    <row r="388" spans="1:16" ht="25.5">
      <c r="A388" s="25" t="s">
        <v>47</v>
      </c>
      <c s="29" t="s">
        <v>435</v>
      </c>
      <c s="29" t="s">
        <v>436</v>
      </c>
      <c s="25" t="s">
        <v>49</v>
      </c>
      <c s="30" t="s">
        <v>437</v>
      </c>
      <c s="31" t="s">
        <v>111</v>
      </c>
      <c s="32">
        <v>4</v>
      </c>
      <c s="33">
        <v>0</v>
      </c>
      <c s="34">
        <f>ROUND(ROUND(H388,2)*ROUND(G388,3),2)</f>
      </c>
      <c s="31" t="s">
        <v>52</v>
      </c>
      <c r="O388">
        <f>(I388*21)/100</f>
      </c>
      <c t="s">
        <v>23</v>
      </c>
    </row>
    <row r="389" spans="1:5" ht="12.75">
      <c r="A389" s="35" t="s">
        <v>53</v>
      </c>
      <c r="E389" s="36" t="s">
        <v>49</v>
      </c>
    </row>
    <row r="390" spans="1:5" ht="12.75">
      <c r="A390" s="37" t="s">
        <v>54</v>
      </c>
      <c r="E390" s="38" t="s">
        <v>64</v>
      </c>
    </row>
    <row r="391" spans="1:5" ht="153">
      <c r="A391" t="s">
        <v>56</v>
      </c>
      <c r="E391" s="36" t="s">
        <v>431</v>
      </c>
    </row>
    <row r="392" spans="1:16" ht="25.5">
      <c r="A392" s="25" t="s">
        <v>47</v>
      </c>
      <c s="29" t="s">
        <v>438</v>
      </c>
      <c s="29" t="s">
        <v>439</v>
      </c>
      <c s="25" t="s">
        <v>49</v>
      </c>
      <c s="30" t="s">
        <v>440</v>
      </c>
      <c s="31" t="s">
        <v>111</v>
      </c>
      <c s="32">
        <v>4</v>
      </c>
      <c s="33">
        <v>0</v>
      </c>
      <c s="34">
        <f>ROUND(ROUND(H392,2)*ROUND(G392,3),2)</f>
      </c>
      <c s="31" t="s">
        <v>52</v>
      </c>
      <c r="O392">
        <f>(I392*21)/100</f>
      </c>
      <c t="s">
        <v>23</v>
      </c>
    </row>
    <row r="393" spans="1:5" ht="12.75">
      <c r="A393" s="35" t="s">
        <v>53</v>
      </c>
      <c r="E393" s="36" t="s">
        <v>49</v>
      </c>
    </row>
    <row r="394" spans="1:5" ht="12.75">
      <c r="A394" s="37" t="s">
        <v>54</v>
      </c>
      <c r="E394" s="38" t="s">
        <v>64</v>
      </c>
    </row>
    <row r="395" spans="1:5" ht="127.5">
      <c r="A395" t="s">
        <v>56</v>
      </c>
      <c r="E395" s="36" t="s">
        <v>387</v>
      </c>
    </row>
    <row r="396" spans="1:16" ht="12.75">
      <c r="A396" s="25" t="s">
        <v>47</v>
      </c>
      <c s="29" t="s">
        <v>441</v>
      </c>
      <c s="29" t="s">
        <v>442</v>
      </c>
      <c s="25" t="s">
        <v>49</v>
      </c>
      <c s="30" t="s">
        <v>443</v>
      </c>
      <c s="31" t="s">
        <v>111</v>
      </c>
      <c s="32">
        <v>1</v>
      </c>
      <c s="33">
        <v>0</v>
      </c>
      <c s="34">
        <f>ROUND(ROUND(H396,2)*ROUND(G396,3),2)</f>
      </c>
      <c s="31" t="s">
        <v>52</v>
      </c>
      <c r="O396">
        <f>(I396*21)/100</f>
      </c>
      <c t="s">
        <v>23</v>
      </c>
    </row>
    <row r="397" spans="1:5" ht="12.75">
      <c r="A397" s="35" t="s">
        <v>53</v>
      </c>
      <c r="E397" s="36" t="s">
        <v>49</v>
      </c>
    </row>
    <row r="398" spans="1:5" ht="12.75">
      <c r="A398" s="37" t="s">
        <v>54</v>
      </c>
      <c r="E398" s="38" t="s">
        <v>64</v>
      </c>
    </row>
    <row r="399" spans="1:5" ht="127.5">
      <c r="A399" t="s">
        <v>56</v>
      </c>
      <c r="E399" s="36" t="s">
        <v>387</v>
      </c>
    </row>
    <row r="400" spans="1:16" ht="12.75">
      <c r="A400" s="25" t="s">
        <v>47</v>
      </c>
      <c s="29" t="s">
        <v>444</v>
      </c>
      <c s="29" t="s">
        <v>445</v>
      </c>
      <c s="25" t="s">
        <v>49</v>
      </c>
      <c s="30" t="s">
        <v>446</v>
      </c>
      <c s="31" t="s">
        <v>111</v>
      </c>
      <c s="32">
        <v>1</v>
      </c>
      <c s="33">
        <v>0</v>
      </c>
      <c s="34">
        <f>ROUND(ROUND(H400,2)*ROUND(G400,3),2)</f>
      </c>
      <c s="31" t="s">
        <v>52</v>
      </c>
      <c r="O400">
        <f>(I400*21)/100</f>
      </c>
      <c t="s">
        <v>23</v>
      </c>
    </row>
    <row r="401" spans="1:5" ht="12.75">
      <c r="A401" s="35" t="s">
        <v>53</v>
      </c>
      <c r="E401" s="36" t="s">
        <v>49</v>
      </c>
    </row>
    <row r="402" spans="1:5" ht="12.75">
      <c r="A402" s="37" t="s">
        <v>54</v>
      </c>
      <c r="E402" s="38" t="s">
        <v>64</v>
      </c>
    </row>
    <row r="403" spans="1:5" ht="153">
      <c r="A403" t="s">
        <v>56</v>
      </c>
      <c r="E403" s="36" t="s">
        <v>431</v>
      </c>
    </row>
    <row r="404" spans="1:16" ht="12.75">
      <c r="A404" s="25" t="s">
        <v>47</v>
      </c>
      <c s="29" t="s">
        <v>447</v>
      </c>
      <c s="29" t="s">
        <v>448</v>
      </c>
      <c s="25" t="s">
        <v>49</v>
      </c>
      <c s="30" t="s">
        <v>449</v>
      </c>
      <c s="31" t="s">
        <v>111</v>
      </c>
      <c s="32">
        <v>1</v>
      </c>
      <c s="33">
        <v>0</v>
      </c>
      <c s="34">
        <f>ROUND(ROUND(H404,2)*ROUND(G404,3),2)</f>
      </c>
      <c s="31" t="s">
        <v>52</v>
      </c>
      <c r="O404">
        <f>(I404*21)/100</f>
      </c>
      <c t="s">
        <v>23</v>
      </c>
    </row>
    <row r="405" spans="1:5" ht="12.75">
      <c r="A405" s="35" t="s">
        <v>53</v>
      </c>
      <c r="E405" s="36" t="s">
        <v>49</v>
      </c>
    </row>
    <row r="406" spans="1:5" ht="12.75">
      <c r="A406" s="37" t="s">
        <v>54</v>
      </c>
      <c r="E406" s="38" t="s">
        <v>64</v>
      </c>
    </row>
    <row r="407" spans="1:5" ht="127.5">
      <c r="A407" t="s">
        <v>56</v>
      </c>
      <c r="E407" s="36" t="s">
        <v>387</v>
      </c>
    </row>
    <row r="408" spans="1:16" ht="12.75">
      <c r="A408" s="25" t="s">
        <v>47</v>
      </c>
      <c s="29" t="s">
        <v>450</v>
      </c>
      <c s="29" t="s">
        <v>451</v>
      </c>
      <c s="25" t="s">
        <v>49</v>
      </c>
      <c s="30" t="s">
        <v>452</v>
      </c>
      <c s="31" t="s">
        <v>111</v>
      </c>
      <c s="32">
        <v>3</v>
      </c>
      <c s="33">
        <v>0</v>
      </c>
      <c s="34">
        <f>ROUND(ROUND(H408,2)*ROUND(G408,3),2)</f>
      </c>
      <c s="31" t="s">
        <v>52</v>
      </c>
      <c r="O408">
        <f>(I408*21)/100</f>
      </c>
      <c t="s">
        <v>23</v>
      </c>
    </row>
    <row r="409" spans="1:5" ht="12.75">
      <c r="A409" s="35" t="s">
        <v>53</v>
      </c>
      <c r="E409" s="36" t="s">
        <v>49</v>
      </c>
    </row>
    <row r="410" spans="1:5" ht="12.75">
      <c r="A410" s="37" t="s">
        <v>54</v>
      </c>
      <c r="E410" s="38" t="s">
        <v>64</v>
      </c>
    </row>
    <row r="411" spans="1:5" ht="127.5">
      <c r="A411" t="s">
        <v>56</v>
      </c>
      <c r="E411" s="36" t="s">
        <v>453</v>
      </c>
    </row>
    <row r="412" spans="1:16" ht="12.75">
      <c r="A412" s="25" t="s">
        <v>47</v>
      </c>
      <c s="29" t="s">
        <v>454</v>
      </c>
      <c s="29" t="s">
        <v>455</v>
      </c>
      <c s="25" t="s">
        <v>49</v>
      </c>
      <c s="30" t="s">
        <v>456</v>
      </c>
      <c s="31" t="s">
        <v>111</v>
      </c>
      <c s="32">
        <v>1</v>
      </c>
      <c s="33">
        <v>0</v>
      </c>
      <c s="34">
        <f>ROUND(ROUND(H412,2)*ROUND(G412,3),2)</f>
      </c>
      <c s="31" t="s">
        <v>52</v>
      </c>
      <c r="O412">
        <f>(I412*21)/100</f>
      </c>
      <c t="s">
        <v>23</v>
      </c>
    </row>
    <row r="413" spans="1:5" ht="12.75">
      <c r="A413" s="35" t="s">
        <v>53</v>
      </c>
      <c r="E413" s="36" t="s">
        <v>49</v>
      </c>
    </row>
    <row r="414" spans="1:5" ht="12.75">
      <c r="A414" s="37" t="s">
        <v>54</v>
      </c>
      <c r="E414" s="38" t="s">
        <v>64</v>
      </c>
    </row>
    <row r="415" spans="1:5" ht="153">
      <c r="A415" t="s">
        <v>56</v>
      </c>
      <c r="E415" s="36" t="s">
        <v>383</v>
      </c>
    </row>
    <row r="416" spans="1:16" ht="12.75">
      <c r="A416" s="25" t="s">
        <v>47</v>
      </c>
      <c s="29" t="s">
        <v>457</v>
      </c>
      <c s="29" t="s">
        <v>458</v>
      </c>
      <c s="25" t="s">
        <v>49</v>
      </c>
      <c s="30" t="s">
        <v>459</v>
      </c>
      <c s="31" t="s">
        <v>111</v>
      </c>
      <c s="32">
        <v>1</v>
      </c>
      <c s="33">
        <v>0</v>
      </c>
      <c s="34">
        <f>ROUND(ROUND(H416,2)*ROUND(G416,3),2)</f>
      </c>
      <c s="31" t="s">
        <v>52</v>
      </c>
      <c r="O416">
        <f>(I416*21)/100</f>
      </c>
      <c t="s">
        <v>23</v>
      </c>
    </row>
    <row r="417" spans="1:5" ht="12.75">
      <c r="A417" s="35" t="s">
        <v>53</v>
      </c>
      <c r="E417" s="36" t="s">
        <v>49</v>
      </c>
    </row>
    <row r="418" spans="1:5" ht="25.5">
      <c r="A418" s="37" t="s">
        <v>54</v>
      </c>
      <c r="E418" s="38" t="s">
        <v>460</v>
      </c>
    </row>
    <row r="419" spans="1:5" ht="127.5">
      <c r="A419" t="s">
        <v>56</v>
      </c>
      <c r="E419" s="36" t="s">
        <v>387</v>
      </c>
    </row>
    <row r="420" spans="1:16" ht="12.75">
      <c r="A420" s="25" t="s">
        <v>47</v>
      </c>
      <c s="29" t="s">
        <v>461</v>
      </c>
      <c s="29" t="s">
        <v>462</v>
      </c>
      <c s="25" t="s">
        <v>49</v>
      </c>
      <c s="30" t="s">
        <v>463</v>
      </c>
      <c s="31" t="s">
        <v>111</v>
      </c>
      <c s="32">
        <v>2</v>
      </c>
      <c s="33">
        <v>0</v>
      </c>
      <c s="34">
        <f>ROUND(ROUND(H420,2)*ROUND(G420,3),2)</f>
      </c>
      <c s="31" t="s">
        <v>52</v>
      </c>
      <c r="O420">
        <f>(I420*21)/100</f>
      </c>
      <c t="s">
        <v>23</v>
      </c>
    </row>
    <row r="421" spans="1:5" ht="12.75">
      <c r="A421" s="35" t="s">
        <v>53</v>
      </c>
      <c r="E421" s="36" t="s">
        <v>49</v>
      </c>
    </row>
    <row r="422" spans="1:5" ht="12.75">
      <c r="A422" s="37" t="s">
        <v>54</v>
      </c>
      <c r="E422" s="38" t="s">
        <v>64</v>
      </c>
    </row>
    <row r="423" spans="1:5" ht="153">
      <c r="A423" t="s">
        <v>56</v>
      </c>
      <c r="E423" s="36" t="s">
        <v>383</v>
      </c>
    </row>
    <row r="424" spans="1:16" ht="12.75">
      <c r="A424" s="25" t="s">
        <v>47</v>
      </c>
      <c s="29" t="s">
        <v>464</v>
      </c>
      <c s="29" t="s">
        <v>465</v>
      </c>
      <c s="25" t="s">
        <v>49</v>
      </c>
      <c s="30" t="s">
        <v>466</v>
      </c>
      <c s="31" t="s">
        <v>111</v>
      </c>
      <c s="32">
        <v>2</v>
      </c>
      <c s="33">
        <v>0</v>
      </c>
      <c s="34">
        <f>ROUND(ROUND(H424,2)*ROUND(G424,3),2)</f>
      </c>
      <c s="31" t="s">
        <v>52</v>
      </c>
      <c r="O424">
        <f>(I424*21)/100</f>
      </c>
      <c t="s">
        <v>23</v>
      </c>
    </row>
    <row r="425" spans="1:5" ht="12.75">
      <c r="A425" s="35" t="s">
        <v>53</v>
      </c>
      <c r="E425" s="36" t="s">
        <v>49</v>
      </c>
    </row>
    <row r="426" spans="1:5" ht="12.75">
      <c r="A426" s="37" t="s">
        <v>54</v>
      </c>
      <c r="E426" s="38" t="s">
        <v>64</v>
      </c>
    </row>
    <row r="427" spans="1:5" ht="127.5">
      <c r="A427" t="s">
        <v>56</v>
      </c>
      <c r="E427" s="36" t="s">
        <v>387</v>
      </c>
    </row>
    <row r="428" spans="1:16" ht="12.75">
      <c r="A428" s="25" t="s">
        <v>47</v>
      </c>
      <c s="29" t="s">
        <v>467</v>
      </c>
      <c s="29" t="s">
        <v>468</v>
      </c>
      <c s="25" t="s">
        <v>49</v>
      </c>
      <c s="30" t="s">
        <v>469</v>
      </c>
      <c s="31" t="s">
        <v>111</v>
      </c>
      <c s="32">
        <v>1</v>
      </c>
      <c s="33">
        <v>0</v>
      </c>
      <c s="34">
        <f>ROUND(ROUND(H428,2)*ROUND(G428,3),2)</f>
      </c>
      <c s="31" t="s">
        <v>52</v>
      </c>
      <c r="O428">
        <f>(I428*21)/100</f>
      </c>
      <c t="s">
        <v>23</v>
      </c>
    </row>
    <row r="429" spans="1:5" ht="12.75">
      <c r="A429" s="35" t="s">
        <v>53</v>
      </c>
      <c r="E429" s="36" t="s">
        <v>49</v>
      </c>
    </row>
    <row r="430" spans="1:5" ht="12.75">
      <c r="A430" s="37" t="s">
        <v>54</v>
      </c>
      <c r="E430" s="38" t="s">
        <v>64</v>
      </c>
    </row>
    <row r="431" spans="1:5" ht="153">
      <c r="A431" t="s">
        <v>56</v>
      </c>
      <c r="E431" s="36" t="s">
        <v>383</v>
      </c>
    </row>
    <row r="432" spans="1:16" ht="12.75">
      <c r="A432" s="25" t="s">
        <v>47</v>
      </c>
      <c s="29" t="s">
        <v>470</v>
      </c>
      <c s="29" t="s">
        <v>471</v>
      </c>
      <c s="25" t="s">
        <v>49</v>
      </c>
      <c s="30" t="s">
        <v>472</v>
      </c>
      <c s="31" t="s">
        <v>111</v>
      </c>
      <c s="32">
        <v>1</v>
      </c>
      <c s="33">
        <v>0</v>
      </c>
      <c s="34">
        <f>ROUND(ROUND(H432,2)*ROUND(G432,3),2)</f>
      </c>
      <c s="31" t="s">
        <v>52</v>
      </c>
      <c r="O432">
        <f>(I432*21)/100</f>
      </c>
      <c t="s">
        <v>23</v>
      </c>
    </row>
    <row r="433" spans="1:5" ht="12.75">
      <c r="A433" s="35" t="s">
        <v>53</v>
      </c>
      <c r="E433" s="36" t="s">
        <v>49</v>
      </c>
    </row>
    <row r="434" spans="1:5" ht="12.75">
      <c r="A434" s="37" t="s">
        <v>54</v>
      </c>
      <c r="E434" s="38" t="s">
        <v>64</v>
      </c>
    </row>
    <row r="435" spans="1:5" ht="127.5">
      <c r="A435" t="s">
        <v>56</v>
      </c>
      <c r="E435" s="36" t="s">
        <v>387</v>
      </c>
    </row>
    <row r="436" spans="1:16" ht="12.75">
      <c r="A436" s="25" t="s">
        <v>47</v>
      </c>
      <c s="29" t="s">
        <v>473</v>
      </c>
      <c s="29" t="s">
        <v>474</v>
      </c>
      <c s="25" t="s">
        <v>49</v>
      </c>
      <c s="30" t="s">
        <v>475</v>
      </c>
      <c s="31" t="s">
        <v>111</v>
      </c>
      <c s="32">
        <v>120</v>
      </c>
      <c s="33">
        <v>0</v>
      </c>
      <c s="34">
        <f>ROUND(ROUND(H436,2)*ROUND(G436,3),2)</f>
      </c>
      <c s="31" t="s">
        <v>52</v>
      </c>
      <c r="O436">
        <f>(I436*21)/100</f>
      </c>
      <c t="s">
        <v>23</v>
      </c>
    </row>
    <row r="437" spans="1:5" ht="12.75">
      <c r="A437" s="35" t="s">
        <v>53</v>
      </c>
      <c r="E437" s="36" t="s">
        <v>49</v>
      </c>
    </row>
    <row r="438" spans="1:5" ht="12.75">
      <c r="A438" s="37" t="s">
        <v>54</v>
      </c>
      <c r="E438" s="38" t="s">
        <v>64</v>
      </c>
    </row>
    <row r="439" spans="1:5" ht="153">
      <c r="A439" t="s">
        <v>56</v>
      </c>
      <c r="E439" s="36" t="s">
        <v>431</v>
      </c>
    </row>
    <row r="440" spans="1:16" ht="12.75">
      <c r="A440" s="25" t="s">
        <v>47</v>
      </c>
      <c s="29" t="s">
        <v>476</v>
      </c>
      <c s="29" t="s">
        <v>477</v>
      </c>
      <c s="25" t="s">
        <v>49</v>
      </c>
      <c s="30" t="s">
        <v>478</v>
      </c>
      <c s="31" t="s">
        <v>111</v>
      </c>
      <c s="32">
        <v>120</v>
      </c>
      <c s="33">
        <v>0</v>
      </c>
      <c s="34">
        <f>ROUND(ROUND(H440,2)*ROUND(G440,3),2)</f>
      </c>
      <c s="31" t="s">
        <v>52</v>
      </c>
      <c r="O440">
        <f>(I440*21)/100</f>
      </c>
      <c t="s">
        <v>23</v>
      </c>
    </row>
    <row r="441" spans="1:5" ht="12.75">
      <c r="A441" s="35" t="s">
        <v>53</v>
      </c>
      <c r="E441" s="36" t="s">
        <v>49</v>
      </c>
    </row>
    <row r="442" spans="1:5" ht="12.75">
      <c r="A442" s="37" t="s">
        <v>54</v>
      </c>
      <c r="E442" s="38" t="s">
        <v>64</v>
      </c>
    </row>
    <row r="443" spans="1:5" ht="127.5">
      <c r="A443" t="s">
        <v>56</v>
      </c>
      <c r="E443" s="36" t="s">
        <v>387</v>
      </c>
    </row>
    <row r="444" spans="1:16" ht="12.75">
      <c r="A444" s="25" t="s">
        <v>47</v>
      </c>
      <c s="29" t="s">
        <v>479</v>
      </c>
      <c s="29" t="s">
        <v>480</v>
      </c>
      <c s="25" t="s">
        <v>49</v>
      </c>
      <c s="30" t="s">
        <v>481</v>
      </c>
      <c s="31" t="s">
        <v>111</v>
      </c>
      <c s="32">
        <v>1</v>
      </c>
      <c s="33">
        <v>0</v>
      </c>
      <c s="34">
        <f>ROUND(ROUND(H444,2)*ROUND(G444,3),2)</f>
      </c>
      <c s="31" t="s">
        <v>83</v>
      </c>
      <c r="O444">
        <f>(I444*21)/100</f>
      </c>
      <c t="s">
        <v>23</v>
      </c>
    </row>
    <row r="445" spans="1:5" ht="12.75">
      <c r="A445" s="35" t="s">
        <v>53</v>
      </c>
      <c r="E445" s="36" t="s">
        <v>84</v>
      </c>
    </row>
    <row r="446" spans="1:5" ht="25.5">
      <c r="A446" s="37" t="s">
        <v>54</v>
      </c>
      <c r="E446" s="38" t="s">
        <v>482</v>
      </c>
    </row>
    <row r="447" spans="1:5" ht="114.75">
      <c r="A447" t="s">
        <v>56</v>
      </c>
      <c r="E447" s="36" t="s">
        <v>483</v>
      </c>
    </row>
    <row r="448" spans="1:16" ht="12.75">
      <c r="A448" s="25" t="s">
        <v>47</v>
      </c>
      <c s="29" t="s">
        <v>484</v>
      </c>
      <c s="29" t="s">
        <v>485</v>
      </c>
      <c s="25" t="s">
        <v>49</v>
      </c>
      <c s="30" t="s">
        <v>486</v>
      </c>
      <c s="31" t="s">
        <v>487</v>
      </c>
      <c s="32">
        <v>72</v>
      </c>
      <c s="33">
        <v>0</v>
      </c>
      <c s="34">
        <f>ROUND(ROUND(H448,2)*ROUND(G448,3),2)</f>
      </c>
      <c s="31" t="s">
        <v>83</v>
      </c>
      <c r="O448">
        <f>(I448*21)/100</f>
      </c>
      <c t="s">
        <v>23</v>
      </c>
    </row>
    <row r="449" spans="1:5" ht="12.75">
      <c r="A449" s="35" t="s">
        <v>53</v>
      </c>
      <c r="E449" s="36" t="s">
        <v>84</v>
      </c>
    </row>
    <row r="450" spans="1:5" ht="12.75">
      <c r="A450" s="37" t="s">
        <v>54</v>
      </c>
      <c r="E450" s="38" t="s">
        <v>64</v>
      </c>
    </row>
    <row r="451" spans="1:5" ht="216.75">
      <c r="A451" t="s">
        <v>56</v>
      </c>
      <c r="E451" s="36" t="s">
        <v>488</v>
      </c>
    </row>
    <row r="452" spans="1:18" ht="12.75" customHeight="1">
      <c r="A452" s="6" t="s">
        <v>45</v>
      </c>
      <c s="6"/>
      <c s="40" t="s">
        <v>489</v>
      </c>
      <c s="6"/>
      <c s="27" t="s">
        <v>490</v>
      </c>
      <c s="6"/>
      <c s="6"/>
      <c s="6"/>
      <c s="41">
        <f>0+Q452</f>
      </c>
      <c s="6"/>
      <c r="O452">
        <f>0+R452</f>
      </c>
      <c r="Q452">
        <f>0+I453+I457+I461+I465+I469+I473+I477+I481+I485+I489</f>
      </c>
      <c>
        <f>0+O453+O457+O461+O465+O469+O473+O477+O481+O485+O489</f>
      </c>
    </row>
    <row r="453" spans="1:16" ht="12.75">
      <c r="A453" s="25" t="s">
        <v>47</v>
      </c>
      <c s="29" t="s">
        <v>491</v>
      </c>
      <c s="29" t="s">
        <v>492</v>
      </c>
      <c s="25" t="s">
        <v>49</v>
      </c>
      <c s="30" t="s">
        <v>493</v>
      </c>
      <c s="31" t="s">
        <v>111</v>
      </c>
      <c s="32">
        <v>1</v>
      </c>
      <c s="33">
        <v>0</v>
      </c>
      <c s="34">
        <f>ROUND(ROUND(H453,2)*ROUND(G453,3),2)</f>
      </c>
      <c s="31" t="s">
        <v>52</v>
      </c>
      <c r="O453">
        <f>(I453*21)/100</f>
      </c>
      <c t="s">
        <v>23</v>
      </c>
    </row>
    <row r="454" spans="1:5" ht="12.75">
      <c r="A454" s="35" t="s">
        <v>53</v>
      </c>
      <c r="E454" s="36" t="s">
        <v>49</v>
      </c>
    </row>
    <row r="455" spans="1:5" ht="12.75">
      <c r="A455" s="37" t="s">
        <v>54</v>
      </c>
      <c r="E455" s="38" t="s">
        <v>64</v>
      </c>
    </row>
    <row r="456" spans="1:5" ht="153">
      <c r="A456" t="s">
        <v>56</v>
      </c>
      <c r="E456" s="36" t="s">
        <v>431</v>
      </c>
    </row>
    <row r="457" spans="1:16" ht="12.75">
      <c r="A457" s="25" t="s">
        <v>47</v>
      </c>
      <c s="29" t="s">
        <v>494</v>
      </c>
      <c s="29" t="s">
        <v>495</v>
      </c>
      <c s="25" t="s">
        <v>49</v>
      </c>
      <c s="30" t="s">
        <v>496</v>
      </c>
      <c s="31" t="s">
        <v>111</v>
      </c>
      <c s="32">
        <v>1</v>
      </c>
      <c s="33">
        <v>0</v>
      </c>
      <c s="34">
        <f>ROUND(ROUND(H457,2)*ROUND(G457,3),2)</f>
      </c>
      <c s="31" t="s">
        <v>52</v>
      </c>
      <c r="O457">
        <f>(I457*21)/100</f>
      </c>
      <c t="s">
        <v>23</v>
      </c>
    </row>
    <row r="458" spans="1:5" ht="12.75">
      <c r="A458" s="35" t="s">
        <v>53</v>
      </c>
      <c r="E458" s="36" t="s">
        <v>49</v>
      </c>
    </row>
    <row r="459" spans="1:5" ht="12.75">
      <c r="A459" s="37" t="s">
        <v>54</v>
      </c>
      <c r="E459" s="38" t="s">
        <v>64</v>
      </c>
    </row>
    <row r="460" spans="1:5" ht="178.5">
      <c r="A460" t="s">
        <v>56</v>
      </c>
      <c r="E460" s="36" t="s">
        <v>497</v>
      </c>
    </row>
    <row r="461" spans="1:16" ht="12.75">
      <c r="A461" s="25" t="s">
        <v>47</v>
      </c>
      <c s="29" t="s">
        <v>498</v>
      </c>
      <c s="29" t="s">
        <v>499</v>
      </c>
      <c s="25" t="s">
        <v>49</v>
      </c>
      <c s="30" t="s">
        <v>500</v>
      </c>
      <c s="31" t="s">
        <v>111</v>
      </c>
      <c s="32">
        <v>1</v>
      </c>
      <c s="33">
        <v>0</v>
      </c>
      <c s="34">
        <f>ROUND(ROUND(H461,2)*ROUND(G461,3),2)</f>
      </c>
      <c s="31" t="s">
        <v>52</v>
      </c>
      <c r="O461">
        <f>(I461*21)/100</f>
      </c>
      <c t="s">
        <v>23</v>
      </c>
    </row>
    <row r="462" spans="1:5" ht="12.75">
      <c r="A462" s="35" t="s">
        <v>53</v>
      </c>
      <c r="E462" s="36" t="s">
        <v>49</v>
      </c>
    </row>
    <row r="463" spans="1:5" ht="12.75">
      <c r="A463" s="37" t="s">
        <v>54</v>
      </c>
      <c r="E463" s="38" t="s">
        <v>64</v>
      </c>
    </row>
    <row r="464" spans="1:5" ht="140.25">
      <c r="A464" t="s">
        <v>56</v>
      </c>
      <c r="E464" s="36" t="s">
        <v>501</v>
      </c>
    </row>
    <row r="465" spans="1:16" ht="12.75">
      <c r="A465" s="25" t="s">
        <v>47</v>
      </c>
      <c s="29" t="s">
        <v>502</v>
      </c>
      <c s="29" t="s">
        <v>503</v>
      </c>
      <c s="25" t="s">
        <v>49</v>
      </c>
      <c s="30" t="s">
        <v>504</v>
      </c>
      <c s="31" t="s">
        <v>111</v>
      </c>
      <c s="32">
        <v>1</v>
      </c>
      <c s="33">
        <v>0</v>
      </c>
      <c s="34">
        <f>ROUND(ROUND(H465,2)*ROUND(G465,3),2)</f>
      </c>
      <c s="31" t="s">
        <v>52</v>
      </c>
      <c r="O465">
        <f>(I465*21)/100</f>
      </c>
      <c t="s">
        <v>23</v>
      </c>
    </row>
    <row r="466" spans="1:5" ht="12.75">
      <c r="A466" s="35" t="s">
        <v>53</v>
      </c>
      <c r="E466" s="36" t="s">
        <v>49</v>
      </c>
    </row>
    <row r="467" spans="1:5" ht="12.75">
      <c r="A467" s="37" t="s">
        <v>54</v>
      </c>
      <c r="E467" s="38" t="s">
        <v>64</v>
      </c>
    </row>
    <row r="468" spans="1:5" ht="204">
      <c r="A468" t="s">
        <v>56</v>
      </c>
      <c r="E468" s="36" t="s">
        <v>505</v>
      </c>
    </row>
    <row r="469" spans="1:16" ht="25.5">
      <c r="A469" s="25" t="s">
        <v>47</v>
      </c>
      <c s="29" t="s">
        <v>506</v>
      </c>
      <c s="29" t="s">
        <v>507</v>
      </c>
      <c s="25" t="s">
        <v>49</v>
      </c>
      <c s="30" t="s">
        <v>508</v>
      </c>
      <c s="31" t="s">
        <v>111</v>
      </c>
      <c s="32">
        <v>1</v>
      </c>
      <c s="33">
        <v>0</v>
      </c>
      <c s="34">
        <f>ROUND(ROUND(H469,2)*ROUND(G469,3),2)</f>
      </c>
      <c s="31" t="s">
        <v>52</v>
      </c>
      <c r="O469">
        <f>(I469*21)/100</f>
      </c>
      <c t="s">
        <v>23</v>
      </c>
    </row>
    <row r="470" spans="1:5" ht="12.75">
      <c r="A470" s="35" t="s">
        <v>53</v>
      </c>
      <c r="E470" s="36" t="s">
        <v>49</v>
      </c>
    </row>
    <row r="471" spans="1:5" ht="12.75">
      <c r="A471" s="37" t="s">
        <v>54</v>
      </c>
      <c r="E471" s="38" t="s">
        <v>64</v>
      </c>
    </row>
    <row r="472" spans="1:5" ht="153">
      <c r="A472" t="s">
        <v>56</v>
      </c>
      <c r="E472" s="36" t="s">
        <v>431</v>
      </c>
    </row>
    <row r="473" spans="1:16" ht="12.75">
      <c r="A473" s="25" t="s">
        <v>47</v>
      </c>
      <c s="29" t="s">
        <v>509</v>
      </c>
      <c s="29" t="s">
        <v>510</v>
      </c>
      <c s="25" t="s">
        <v>49</v>
      </c>
      <c s="30" t="s">
        <v>511</v>
      </c>
      <c s="31" t="s">
        <v>111</v>
      </c>
      <c s="32">
        <v>1</v>
      </c>
      <c s="33">
        <v>0</v>
      </c>
      <c s="34">
        <f>ROUND(ROUND(H473,2)*ROUND(G473,3),2)</f>
      </c>
      <c s="31" t="s">
        <v>52</v>
      </c>
      <c r="O473">
        <f>(I473*21)/100</f>
      </c>
      <c t="s">
        <v>23</v>
      </c>
    </row>
    <row r="474" spans="1:5" ht="12.75">
      <c r="A474" s="35" t="s">
        <v>53</v>
      </c>
      <c r="E474" s="36" t="s">
        <v>49</v>
      </c>
    </row>
    <row r="475" spans="1:5" ht="12.75">
      <c r="A475" s="37" t="s">
        <v>54</v>
      </c>
      <c r="E475" s="38" t="s">
        <v>64</v>
      </c>
    </row>
    <row r="476" spans="1:5" ht="140.25">
      <c r="A476" t="s">
        <v>56</v>
      </c>
      <c r="E476" s="36" t="s">
        <v>501</v>
      </c>
    </row>
    <row r="477" spans="1:16" ht="12.75">
      <c r="A477" s="25" t="s">
        <v>47</v>
      </c>
      <c s="29" t="s">
        <v>512</v>
      </c>
      <c s="29" t="s">
        <v>513</v>
      </c>
      <c s="25" t="s">
        <v>49</v>
      </c>
      <c s="30" t="s">
        <v>514</v>
      </c>
      <c s="31" t="s">
        <v>111</v>
      </c>
      <c s="32">
        <v>1</v>
      </c>
      <c s="33">
        <v>0</v>
      </c>
      <c s="34">
        <f>ROUND(ROUND(H477,2)*ROUND(G477,3),2)</f>
      </c>
      <c s="31" t="s">
        <v>52</v>
      </c>
      <c r="O477">
        <f>(I477*21)/100</f>
      </c>
      <c t="s">
        <v>23</v>
      </c>
    </row>
    <row r="478" spans="1:5" ht="12.75">
      <c r="A478" s="35" t="s">
        <v>53</v>
      </c>
      <c r="E478" s="36" t="s">
        <v>49</v>
      </c>
    </row>
    <row r="479" spans="1:5" ht="12.75">
      <c r="A479" s="37" t="s">
        <v>54</v>
      </c>
      <c r="E479" s="38" t="s">
        <v>64</v>
      </c>
    </row>
    <row r="480" spans="1:5" ht="153">
      <c r="A480" t="s">
        <v>56</v>
      </c>
      <c r="E480" s="36" t="s">
        <v>431</v>
      </c>
    </row>
    <row r="481" spans="1:16" ht="12.75">
      <c r="A481" s="25" t="s">
        <v>47</v>
      </c>
      <c s="29" t="s">
        <v>515</v>
      </c>
      <c s="29" t="s">
        <v>516</v>
      </c>
      <c s="25" t="s">
        <v>49</v>
      </c>
      <c s="30" t="s">
        <v>517</v>
      </c>
      <c s="31" t="s">
        <v>111</v>
      </c>
      <c s="32">
        <v>1</v>
      </c>
      <c s="33">
        <v>0</v>
      </c>
      <c s="34">
        <f>ROUND(ROUND(H481,2)*ROUND(G481,3),2)</f>
      </c>
      <c s="31" t="s">
        <v>52</v>
      </c>
      <c r="O481">
        <f>(I481*21)/100</f>
      </c>
      <c t="s">
        <v>23</v>
      </c>
    </row>
    <row r="482" spans="1:5" ht="12.75">
      <c r="A482" s="35" t="s">
        <v>53</v>
      </c>
      <c r="E482" s="36" t="s">
        <v>49</v>
      </c>
    </row>
    <row r="483" spans="1:5" ht="12.75">
      <c r="A483" s="37" t="s">
        <v>54</v>
      </c>
      <c r="E483" s="38" t="s">
        <v>64</v>
      </c>
    </row>
    <row r="484" spans="1:5" ht="140.25">
      <c r="A484" t="s">
        <v>56</v>
      </c>
      <c r="E484" s="36" t="s">
        <v>501</v>
      </c>
    </row>
    <row r="485" spans="1:16" ht="12.75">
      <c r="A485" s="25" t="s">
        <v>47</v>
      </c>
      <c s="29" t="s">
        <v>518</v>
      </c>
      <c s="29" t="s">
        <v>519</v>
      </c>
      <c s="25" t="s">
        <v>49</v>
      </c>
      <c s="30" t="s">
        <v>520</v>
      </c>
      <c s="31" t="s">
        <v>111</v>
      </c>
      <c s="32">
        <v>1</v>
      </c>
      <c s="33">
        <v>0</v>
      </c>
      <c s="34">
        <f>ROUND(ROUND(H485,2)*ROUND(G485,3),2)</f>
      </c>
      <c s="31" t="s">
        <v>52</v>
      </c>
      <c r="O485">
        <f>(I485*21)/100</f>
      </c>
      <c t="s">
        <v>23</v>
      </c>
    </row>
    <row r="486" spans="1:5" ht="12.75">
      <c r="A486" s="35" t="s">
        <v>53</v>
      </c>
      <c r="E486" s="36" t="s">
        <v>49</v>
      </c>
    </row>
    <row r="487" spans="1:5" ht="12.75">
      <c r="A487" s="37" t="s">
        <v>54</v>
      </c>
      <c r="E487" s="38" t="s">
        <v>64</v>
      </c>
    </row>
    <row r="488" spans="1:5" ht="153">
      <c r="A488" t="s">
        <v>56</v>
      </c>
      <c r="E488" s="36" t="s">
        <v>431</v>
      </c>
    </row>
    <row r="489" spans="1:16" ht="12.75">
      <c r="A489" s="25" t="s">
        <v>47</v>
      </c>
      <c s="29" t="s">
        <v>521</v>
      </c>
      <c s="29" t="s">
        <v>522</v>
      </c>
      <c s="25" t="s">
        <v>49</v>
      </c>
      <c s="30" t="s">
        <v>523</v>
      </c>
      <c s="31" t="s">
        <v>111</v>
      </c>
      <c s="32">
        <v>1</v>
      </c>
      <c s="33">
        <v>0</v>
      </c>
      <c s="34">
        <f>ROUND(ROUND(H489,2)*ROUND(G489,3),2)</f>
      </c>
      <c s="31" t="s">
        <v>52</v>
      </c>
      <c r="O489">
        <f>(I489*21)/100</f>
      </c>
      <c t="s">
        <v>23</v>
      </c>
    </row>
    <row r="490" spans="1:5" ht="12.75">
      <c r="A490" s="35" t="s">
        <v>53</v>
      </c>
      <c r="E490" s="36" t="s">
        <v>49</v>
      </c>
    </row>
    <row r="491" spans="1:5" ht="12.75">
      <c r="A491" s="37" t="s">
        <v>54</v>
      </c>
      <c r="E491" s="38" t="s">
        <v>64</v>
      </c>
    </row>
    <row r="492" spans="1:5" ht="140.25">
      <c r="A492" t="s">
        <v>56</v>
      </c>
      <c r="E492" s="36" t="s">
        <v>501</v>
      </c>
    </row>
    <row r="493" spans="1:18" ht="12.75" customHeight="1">
      <c r="A493" s="6" t="s">
        <v>45</v>
      </c>
      <c s="6"/>
      <c s="40" t="s">
        <v>40</v>
      </c>
      <c s="6"/>
      <c s="27" t="s">
        <v>524</v>
      </c>
      <c s="6"/>
      <c s="6"/>
      <c s="6"/>
      <c s="41">
        <f>0+Q493</f>
      </c>
      <c s="6"/>
      <c r="O493">
        <f>0+R493</f>
      </c>
      <c r="Q493">
        <f>0+I494+I498+I502+I506+I510</f>
      </c>
      <c>
        <f>0+O494+O498+O502+O506+O510</f>
      </c>
    </row>
    <row r="494" spans="1:16" ht="25.5">
      <c r="A494" s="25" t="s">
        <v>47</v>
      </c>
      <c s="29" t="s">
        <v>525</v>
      </c>
      <c s="29" t="s">
        <v>526</v>
      </c>
      <c s="25" t="s">
        <v>49</v>
      </c>
      <c s="30" t="s">
        <v>527</v>
      </c>
      <c s="31" t="s">
        <v>111</v>
      </c>
      <c s="32">
        <v>2</v>
      </c>
      <c s="33">
        <v>0</v>
      </c>
      <c s="34">
        <f>ROUND(ROUND(H494,2)*ROUND(G494,3),2)</f>
      </c>
      <c s="31" t="s">
        <v>52</v>
      </c>
      <c r="O494">
        <f>(I494*21)/100</f>
      </c>
      <c t="s">
        <v>23</v>
      </c>
    </row>
    <row r="495" spans="1:5" ht="12.75">
      <c r="A495" s="35" t="s">
        <v>53</v>
      </c>
      <c r="E495" s="36" t="s">
        <v>49</v>
      </c>
    </row>
    <row r="496" spans="1:5" ht="12.75">
      <c r="A496" s="37" t="s">
        <v>54</v>
      </c>
      <c r="E496" s="38" t="s">
        <v>64</v>
      </c>
    </row>
    <row r="497" spans="1:5" ht="25.5">
      <c r="A497" t="s">
        <v>56</v>
      </c>
      <c r="E497" s="36" t="s">
        <v>528</v>
      </c>
    </row>
    <row r="498" spans="1:16" ht="25.5">
      <c r="A498" s="25" t="s">
        <v>47</v>
      </c>
      <c s="29" t="s">
        <v>529</v>
      </c>
      <c s="29" t="s">
        <v>530</v>
      </c>
      <c s="25" t="s">
        <v>49</v>
      </c>
      <c s="30" t="s">
        <v>531</v>
      </c>
      <c s="31" t="s">
        <v>111</v>
      </c>
      <c s="32">
        <v>2</v>
      </c>
      <c s="33">
        <v>0</v>
      </c>
      <c s="34">
        <f>ROUND(ROUND(H498,2)*ROUND(G498,3),2)</f>
      </c>
      <c s="31" t="s">
        <v>52</v>
      </c>
      <c r="O498">
        <f>(I498*21)/100</f>
      </c>
      <c t="s">
        <v>23</v>
      </c>
    </row>
    <row r="499" spans="1:5" ht="12.75">
      <c r="A499" s="35" t="s">
        <v>53</v>
      </c>
      <c r="E499" s="36" t="s">
        <v>49</v>
      </c>
    </row>
    <row r="500" spans="1:5" ht="12.75">
      <c r="A500" s="37" t="s">
        <v>54</v>
      </c>
      <c r="E500" s="38" t="s">
        <v>64</v>
      </c>
    </row>
    <row r="501" spans="1:5" ht="25.5">
      <c r="A501" t="s">
        <v>56</v>
      </c>
      <c r="E501" s="36" t="s">
        <v>532</v>
      </c>
    </row>
    <row r="502" spans="1:16" ht="12.75">
      <c r="A502" s="25" t="s">
        <v>47</v>
      </c>
      <c s="29" t="s">
        <v>533</v>
      </c>
      <c s="29" t="s">
        <v>534</v>
      </c>
      <c s="25" t="s">
        <v>49</v>
      </c>
      <c s="30" t="s">
        <v>535</v>
      </c>
      <c s="31" t="s">
        <v>111</v>
      </c>
      <c s="32">
        <v>8</v>
      </c>
      <c s="33">
        <v>0</v>
      </c>
      <c s="34">
        <f>ROUND(ROUND(H502,2)*ROUND(G502,3),2)</f>
      </c>
      <c s="31" t="s">
        <v>52</v>
      </c>
      <c r="O502">
        <f>(I502*21)/100</f>
      </c>
      <c t="s">
        <v>23</v>
      </c>
    </row>
    <row r="503" spans="1:5" ht="12.75">
      <c r="A503" s="35" t="s">
        <v>53</v>
      </c>
      <c r="E503" s="36" t="s">
        <v>49</v>
      </c>
    </row>
    <row r="504" spans="1:5" ht="12.75">
      <c r="A504" s="37" t="s">
        <v>54</v>
      </c>
      <c r="E504" s="38" t="s">
        <v>64</v>
      </c>
    </row>
    <row r="505" spans="1:5" ht="127.5">
      <c r="A505" t="s">
        <v>56</v>
      </c>
      <c r="E505" s="36" t="s">
        <v>536</v>
      </c>
    </row>
    <row r="506" spans="1:16" ht="25.5">
      <c r="A506" s="25" t="s">
        <v>47</v>
      </c>
      <c s="29" t="s">
        <v>537</v>
      </c>
      <c s="29" t="s">
        <v>538</v>
      </c>
      <c s="25" t="s">
        <v>49</v>
      </c>
      <c s="30" t="s">
        <v>539</v>
      </c>
      <c s="31" t="s">
        <v>540</v>
      </c>
      <c s="32">
        <v>0.2</v>
      </c>
      <c s="33">
        <v>0</v>
      </c>
      <c s="34">
        <f>ROUND(ROUND(H506,2)*ROUND(G506,3),2)</f>
      </c>
      <c s="31" t="s">
        <v>52</v>
      </c>
      <c r="O506">
        <f>(I506*21)/100</f>
      </c>
      <c t="s">
        <v>23</v>
      </c>
    </row>
    <row r="507" spans="1:5" ht="12.75">
      <c r="A507" s="35" t="s">
        <v>53</v>
      </c>
      <c r="E507" s="36" t="s">
        <v>49</v>
      </c>
    </row>
    <row r="508" spans="1:5" ht="12.75">
      <c r="A508" s="37" t="s">
        <v>54</v>
      </c>
      <c r="E508" s="38" t="s">
        <v>64</v>
      </c>
    </row>
    <row r="509" spans="1:5" ht="127.5">
      <c r="A509" t="s">
        <v>56</v>
      </c>
      <c r="E509" s="36" t="s">
        <v>541</v>
      </c>
    </row>
    <row r="510" spans="1:16" ht="12.75">
      <c r="A510" s="25" t="s">
        <v>47</v>
      </c>
      <c s="29" t="s">
        <v>542</v>
      </c>
      <c s="29" t="s">
        <v>543</v>
      </c>
      <c s="25" t="s">
        <v>49</v>
      </c>
      <c s="30" t="s">
        <v>544</v>
      </c>
      <c s="31" t="s">
        <v>545</v>
      </c>
      <c s="32">
        <v>1</v>
      </c>
      <c s="33">
        <v>0</v>
      </c>
      <c s="34">
        <f>ROUND(ROUND(H510,2)*ROUND(G510,3),2)</f>
      </c>
      <c s="31" t="s">
        <v>83</v>
      </c>
      <c r="O510">
        <f>(I510*21)/100</f>
      </c>
      <c t="s">
        <v>23</v>
      </c>
    </row>
    <row r="511" spans="1:5" ht="12.75">
      <c r="A511" s="35" t="s">
        <v>53</v>
      </c>
      <c r="E511" s="36" t="s">
        <v>84</v>
      </c>
    </row>
    <row r="512" spans="1:5" ht="12.75">
      <c r="A512" s="37" t="s">
        <v>54</v>
      </c>
      <c r="E512" s="38" t="s">
        <v>64</v>
      </c>
    </row>
    <row r="513" spans="1:5" ht="12.75">
      <c r="A513" t="s">
        <v>56</v>
      </c>
      <c r="E513" s="36" t="s">
        <v>546</v>
      </c>
    </row>
    <row r="514" spans="1:18" ht="12.75" customHeight="1">
      <c r="A514" s="6" t="s">
        <v>45</v>
      </c>
      <c s="6"/>
      <c s="40" t="s">
        <v>17</v>
      </c>
      <c s="6"/>
      <c s="27" t="s">
        <v>547</v>
      </c>
      <c s="6"/>
      <c s="6"/>
      <c s="6"/>
      <c s="41">
        <f>0+Q514</f>
      </c>
      <c s="6"/>
      <c r="O514">
        <f>0+R514</f>
      </c>
      <c r="Q514">
        <f>0+I515+I519</f>
      </c>
      <c>
        <f>0+O515+O519</f>
      </c>
    </row>
    <row r="515" spans="1:16" ht="25.5">
      <c r="A515" s="25" t="s">
        <v>47</v>
      </c>
      <c s="29" t="s">
        <v>548</v>
      </c>
      <c s="29" t="s">
        <v>549</v>
      </c>
      <c s="25" t="s">
        <v>49</v>
      </c>
      <c s="30" t="s">
        <v>550</v>
      </c>
      <c s="31" t="s">
        <v>551</v>
      </c>
      <c s="32">
        <v>0.05</v>
      </c>
      <c s="33">
        <v>0</v>
      </c>
      <c s="34">
        <f>ROUND(ROUND(H515,2)*ROUND(G515,3),2)</f>
      </c>
      <c s="31" t="s">
        <v>552</v>
      </c>
      <c r="O515">
        <f>(I515*21)/100</f>
      </c>
      <c t="s">
        <v>23</v>
      </c>
    </row>
    <row r="516" spans="1:5" ht="25.5">
      <c r="A516" s="35" t="s">
        <v>53</v>
      </c>
      <c r="E516" s="36" t="s">
        <v>553</v>
      </c>
    </row>
    <row r="517" spans="1:5" ht="25.5">
      <c r="A517" s="37" t="s">
        <v>54</v>
      </c>
      <c r="E517" s="38" t="s">
        <v>554</v>
      </c>
    </row>
    <row r="518" spans="1:5" ht="165.75">
      <c r="A518" t="s">
        <v>56</v>
      </c>
      <c r="E518" s="36" t="s">
        <v>555</v>
      </c>
    </row>
    <row r="519" spans="1:16" ht="25.5">
      <c r="A519" s="25" t="s">
        <v>47</v>
      </c>
      <c s="29" t="s">
        <v>556</v>
      </c>
      <c s="29" t="s">
        <v>557</v>
      </c>
      <c s="25" t="s">
        <v>49</v>
      </c>
      <c s="30" t="s">
        <v>558</v>
      </c>
      <c s="31" t="s">
        <v>551</v>
      </c>
      <c s="32">
        <v>0.03</v>
      </c>
      <c s="33">
        <v>0</v>
      </c>
      <c s="34">
        <f>ROUND(ROUND(H519,2)*ROUND(G519,3),2)</f>
      </c>
      <c s="31" t="s">
        <v>552</v>
      </c>
      <c r="O519">
        <f>(I519*21)/100</f>
      </c>
      <c t="s">
        <v>23</v>
      </c>
    </row>
    <row r="520" spans="1:5" ht="25.5">
      <c r="A520" s="35" t="s">
        <v>53</v>
      </c>
      <c r="E520" s="36" t="s">
        <v>553</v>
      </c>
    </row>
    <row r="521" spans="1:5" ht="12.75">
      <c r="A521" s="37" t="s">
        <v>54</v>
      </c>
      <c r="E521" s="38" t="s">
        <v>64</v>
      </c>
    </row>
    <row r="522" spans="1:5" ht="165.75">
      <c r="A522" t="s">
        <v>56</v>
      </c>
      <c r="E522" s="36" t="s">
        <v>555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0+O8+O17+O50+O55+O76+O97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559</v>
      </c>
      <c s="42">
        <f>0+I8+I17+I50+I55+I76+I97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559</v>
      </c>
      <c s="6"/>
      <c s="18" t="s">
        <v>560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561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47</v>
      </c>
      <c s="29" t="s">
        <v>29</v>
      </c>
      <c s="29" t="s">
        <v>562</v>
      </c>
      <c s="25" t="s">
        <v>563</v>
      </c>
      <c s="30" t="s">
        <v>564</v>
      </c>
      <c s="31" t="s">
        <v>111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565</v>
      </c>
    </row>
    <row r="11" spans="1:5" ht="12.75">
      <c r="A11" s="37" t="s">
        <v>54</v>
      </c>
      <c r="E11" s="38" t="s">
        <v>566</v>
      </c>
    </row>
    <row r="12" spans="1:5" ht="12.75">
      <c r="A12" t="s">
        <v>56</v>
      </c>
      <c r="E12" s="36" t="s">
        <v>567</v>
      </c>
    </row>
    <row r="13" spans="1:16" ht="12.75">
      <c r="A13" s="25" t="s">
        <v>47</v>
      </c>
      <c s="29" t="s">
        <v>23</v>
      </c>
      <c s="29" t="s">
        <v>568</v>
      </c>
      <c s="25" t="s">
        <v>563</v>
      </c>
      <c s="30" t="s">
        <v>569</v>
      </c>
      <c s="31" t="s">
        <v>82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570</v>
      </c>
    </row>
    <row r="15" spans="1:5" ht="12.75">
      <c r="A15" s="37" t="s">
        <v>54</v>
      </c>
      <c r="E15" s="38" t="s">
        <v>571</v>
      </c>
    </row>
    <row r="16" spans="1:5" ht="12.75">
      <c r="A16" t="s">
        <v>56</v>
      </c>
      <c r="E16" s="36" t="s">
        <v>86</v>
      </c>
    </row>
    <row r="17" spans="1:18" ht="12.75" customHeight="1">
      <c r="A17" s="6" t="s">
        <v>45</v>
      </c>
      <c s="6"/>
      <c s="40" t="s">
        <v>29</v>
      </c>
      <c s="6"/>
      <c s="27" t="s">
        <v>46</v>
      </c>
      <c s="6"/>
      <c s="6"/>
      <c s="6"/>
      <c s="41">
        <f>0+Q17</f>
      </c>
      <c s="6"/>
      <c r="O17">
        <f>0+R17</f>
      </c>
      <c r="Q17">
        <f>0+I18+I22+I26+I30+I34+I38+I42+I46</f>
      </c>
      <c>
        <f>0+O18+O22+O26+O30+O34+O38+O42+O46</f>
      </c>
    </row>
    <row r="18" spans="1:16" ht="12.75">
      <c r="A18" s="25" t="s">
        <v>47</v>
      </c>
      <c s="29" t="s">
        <v>22</v>
      </c>
      <c s="29" t="s">
        <v>572</v>
      </c>
      <c s="25" t="s">
        <v>49</v>
      </c>
      <c s="30" t="s">
        <v>573</v>
      </c>
      <c s="31" t="s">
        <v>51</v>
      </c>
      <c s="32">
        <v>11</v>
      </c>
      <c s="33">
        <v>0</v>
      </c>
      <c s="34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5" t="s">
        <v>53</v>
      </c>
      <c r="E19" s="36" t="s">
        <v>49</v>
      </c>
    </row>
    <row r="20" spans="1:5" ht="12.75">
      <c r="A20" s="37" t="s">
        <v>54</v>
      </c>
      <c r="E20" s="38" t="s">
        <v>574</v>
      </c>
    </row>
    <row r="21" spans="1:5" ht="38.25">
      <c r="A21" t="s">
        <v>56</v>
      </c>
      <c r="E21" s="36" t="s">
        <v>575</v>
      </c>
    </row>
    <row r="22" spans="1:16" ht="12.75">
      <c r="A22" s="25" t="s">
        <v>47</v>
      </c>
      <c s="29" t="s">
        <v>33</v>
      </c>
      <c s="29" t="s">
        <v>576</v>
      </c>
      <c s="25" t="s">
        <v>49</v>
      </c>
      <c s="30" t="s">
        <v>577</v>
      </c>
      <c s="31" t="s">
        <v>51</v>
      </c>
      <c s="32">
        <v>43.3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578</v>
      </c>
    </row>
    <row r="24" spans="1:5" ht="38.25">
      <c r="A24" s="37" t="s">
        <v>54</v>
      </c>
      <c r="E24" s="38" t="s">
        <v>579</v>
      </c>
    </row>
    <row r="25" spans="1:5" ht="369.75">
      <c r="A25" t="s">
        <v>56</v>
      </c>
      <c r="E25" s="36" t="s">
        <v>580</v>
      </c>
    </row>
    <row r="26" spans="1:16" ht="12.75">
      <c r="A26" s="25" t="s">
        <v>47</v>
      </c>
      <c s="29" t="s">
        <v>35</v>
      </c>
      <c s="29" t="s">
        <v>581</v>
      </c>
      <c s="25" t="s">
        <v>49</v>
      </c>
      <c s="30" t="s">
        <v>582</v>
      </c>
      <c s="31" t="s">
        <v>583</v>
      </c>
      <c s="32">
        <v>424.5</v>
      </c>
      <c s="33">
        <v>0</v>
      </c>
      <c s="34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5" t="s">
        <v>53</v>
      </c>
      <c r="E27" s="36" t="s">
        <v>49</v>
      </c>
    </row>
    <row r="28" spans="1:5" ht="63.75">
      <c r="A28" s="37" t="s">
        <v>54</v>
      </c>
      <c r="E28" s="38" t="s">
        <v>584</v>
      </c>
    </row>
    <row r="29" spans="1:5" ht="25.5">
      <c r="A29" t="s">
        <v>56</v>
      </c>
      <c r="E29" s="36" t="s">
        <v>585</v>
      </c>
    </row>
    <row r="30" spans="1:16" ht="12.75">
      <c r="A30" s="25" t="s">
        <v>47</v>
      </c>
      <c s="29" t="s">
        <v>37</v>
      </c>
      <c s="29" t="s">
        <v>586</v>
      </c>
      <c s="25" t="s">
        <v>49</v>
      </c>
      <c s="30" t="s">
        <v>587</v>
      </c>
      <c s="31" t="s">
        <v>51</v>
      </c>
      <c s="32">
        <v>15.6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588</v>
      </c>
    </row>
    <row r="32" spans="1:5" ht="12.75">
      <c r="A32" s="37" t="s">
        <v>54</v>
      </c>
      <c r="E32" s="38" t="s">
        <v>589</v>
      </c>
    </row>
    <row r="33" spans="1:5" ht="63.75">
      <c r="A33" t="s">
        <v>56</v>
      </c>
      <c r="E33" s="36" t="s">
        <v>590</v>
      </c>
    </row>
    <row r="34" spans="1:16" ht="12.75">
      <c r="A34" s="25" t="s">
        <v>47</v>
      </c>
      <c s="29" t="s">
        <v>79</v>
      </c>
      <c s="29" t="s">
        <v>591</v>
      </c>
      <c s="25" t="s">
        <v>49</v>
      </c>
      <c s="30" t="s">
        <v>592</v>
      </c>
      <c s="31" t="s">
        <v>51</v>
      </c>
      <c s="32">
        <v>43.3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38.25">
      <c r="A36" s="37" t="s">
        <v>54</v>
      </c>
      <c r="E36" s="38" t="s">
        <v>579</v>
      </c>
    </row>
    <row r="37" spans="1:5" ht="191.25">
      <c r="A37" t="s">
        <v>56</v>
      </c>
      <c r="E37" s="36" t="s">
        <v>593</v>
      </c>
    </row>
    <row r="38" spans="1:16" ht="12.75">
      <c r="A38" s="25" t="s">
        <v>47</v>
      </c>
      <c s="29" t="s">
        <v>89</v>
      </c>
      <c s="29" t="s">
        <v>594</v>
      </c>
      <c s="25" t="s">
        <v>49</v>
      </c>
      <c s="30" t="s">
        <v>595</v>
      </c>
      <c s="31" t="s">
        <v>51</v>
      </c>
      <c s="32">
        <v>15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596</v>
      </c>
    </row>
    <row r="40" spans="1:5" ht="12.75">
      <c r="A40" s="37" t="s">
        <v>54</v>
      </c>
      <c r="E40" s="38" t="s">
        <v>597</v>
      </c>
    </row>
    <row r="41" spans="1:5" ht="267.75">
      <c r="A41" t="s">
        <v>56</v>
      </c>
      <c r="E41" s="36" t="s">
        <v>598</v>
      </c>
    </row>
    <row r="42" spans="1:16" ht="12.75">
      <c r="A42" s="25" t="s">
        <v>47</v>
      </c>
      <c s="29" t="s">
        <v>40</v>
      </c>
      <c s="29" t="s">
        <v>599</v>
      </c>
      <c s="25" t="s">
        <v>49</v>
      </c>
      <c s="30" t="s">
        <v>600</v>
      </c>
      <c s="31" t="s">
        <v>51</v>
      </c>
      <c s="32">
        <v>23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54</v>
      </c>
      <c r="E44" s="38" t="s">
        <v>601</v>
      </c>
    </row>
    <row r="45" spans="1:5" ht="38.25">
      <c r="A45" t="s">
        <v>56</v>
      </c>
      <c r="E45" s="36" t="s">
        <v>602</v>
      </c>
    </row>
    <row r="46" spans="1:16" ht="12.75">
      <c r="A46" s="25" t="s">
        <v>47</v>
      </c>
      <c s="29" t="s">
        <v>42</v>
      </c>
      <c s="29" t="s">
        <v>603</v>
      </c>
      <c s="25" t="s">
        <v>49</v>
      </c>
      <c s="30" t="s">
        <v>604</v>
      </c>
      <c s="31" t="s">
        <v>76</v>
      </c>
      <c s="32">
        <v>170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54</v>
      </c>
      <c r="E48" s="38" t="s">
        <v>605</v>
      </c>
    </row>
    <row r="49" spans="1:5" ht="25.5">
      <c r="A49" t="s">
        <v>56</v>
      </c>
      <c r="E49" s="36" t="s">
        <v>606</v>
      </c>
    </row>
    <row r="50" spans="1:18" ht="12.75" customHeight="1">
      <c r="A50" s="6" t="s">
        <v>45</v>
      </c>
      <c s="6"/>
      <c s="40" t="s">
        <v>23</v>
      </c>
      <c s="6"/>
      <c s="27" t="s">
        <v>607</v>
      </c>
      <c s="6"/>
      <c s="6"/>
      <c s="6"/>
      <c s="41">
        <f>0+Q50</f>
      </c>
      <c s="6"/>
      <c r="O50">
        <f>0+R50</f>
      </c>
      <c r="Q50">
        <f>0+I51</f>
      </c>
      <c>
        <f>0+O51</f>
      </c>
    </row>
    <row r="51" spans="1:16" ht="12.75">
      <c r="A51" s="25" t="s">
        <v>47</v>
      </c>
      <c s="29" t="s">
        <v>44</v>
      </c>
      <c s="29" t="s">
        <v>608</v>
      </c>
      <c s="25" t="s">
        <v>49</v>
      </c>
      <c s="30" t="s">
        <v>609</v>
      </c>
      <c s="31" t="s">
        <v>76</v>
      </c>
      <c s="32">
        <v>93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38.25">
      <c r="A53" s="37" t="s">
        <v>54</v>
      </c>
      <c r="E53" s="38" t="s">
        <v>610</v>
      </c>
    </row>
    <row r="54" spans="1:5" ht="102">
      <c r="A54" t="s">
        <v>56</v>
      </c>
      <c r="E54" s="36" t="s">
        <v>611</v>
      </c>
    </row>
    <row r="55" spans="1:18" ht="12.75" customHeight="1">
      <c r="A55" s="6" t="s">
        <v>45</v>
      </c>
      <c s="6"/>
      <c s="40" t="s">
        <v>35</v>
      </c>
      <c s="6"/>
      <c s="27" t="s">
        <v>612</v>
      </c>
      <c s="6"/>
      <c s="6"/>
      <c s="6"/>
      <c s="41">
        <f>0+Q55</f>
      </c>
      <c s="6"/>
      <c r="O55">
        <f>0+R55</f>
      </c>
      <c r="Q55">
        <f>0+I56+I60+I64+I68+I72</f>
      </c>
      <c>
        <f>0+O56+O60+O64+O68+O72</f>
      </c>
    </row>
    <row r="56" spans="1:16" ht="12.75">
      <c r="A56" s="25" t="s">
        <v>47</v>
      </c>
      <c s="29" t="s">
        <v>108</v>
      </c>
      <c s="29" t="s">
        <v>613</v>
      </c>
      <c s="25" t="s">
        <v>49</v>
      </c>
      <c s="30" t="s">
        <v>614</v>
      </c>
      <c s="31" t="s">
        <v>51</v>
      </c>
      <c s="32">
        <v>21.8</v>
      </c>
      <c s="33">
        <v>0</v>
      </c>
      <c s="34">
        <f>ROUND(ROUND(H56,2)*ROUND(G56,3),2)</f>
      </c>
      <c s="31" t="s">
        <v>52</v>
      </c>
      <c r="O56">
        <f>(I56*21)/100</f>
      </c>
      <c t="s">
        <v>23</v>
      </c>
    </row>
    <row r="57" spans="1:5" ht="12.75">
      <c r="A57" s="35" t="s">
        <v>53</v>
      </c>
      <c r="E57" s="36" t="s">
        <v>49</v>
      </c>
    </row>
    <row r="58" spans="1:5" ht="38.25">
      <c r="A58" s="37" t="s">
        <v>54</v>
      </c>
      <c r="E58" s="38" t="s">
        <v>615</v>
      </c>
    </row>
    <row r="59" spans="1:5" ht="89.25">
      <c r="A59" t="s">
        <v>56</v>
      </c>
      <c r="E59" s="36" t="s">
        <v>616</v>
      </c>
    </row>
    <row r="60" spans="1:16" ht="12.75">
      <c r="A60" s="25" t="s">
        <v>47</v>
      </c>
      <c s="29" t="s">
        <v>114</v>
      </c>
      <c s="29" t="s">
        <v>617</v>
      </c>
      <c s="25" t="s">
        <v>49</v>
      </c>
      <c s="30" t="s">
        <v>618</v>
      </c>
      <c s="31" t="s">
        <v>111</v>
      </c>
      <c s="32">
        <v>13</v>
      </c>
      <c s="33">
        <v>0</v>
      </c>
      <c s="34">
        <f>ROUND(ROUND(H60,2)*ROUND(G60,3),2)</f>
      </c>
      <c s="31" t="s">
        <v>52</v>
      </c>
      <c r="O60">
        <f>(I60*21)/100</f>
      </c>
      <c t="s">
        <v>23</v>
      </c>
    </row>
    <row r="61" spans="1:5" ht="12.75">
      <c r="A61" s="35" t="s">
        <v>53</v>
      </c>
      <c r="E61" s="36" t="s">
        <v>619</v>
      </c>
    </row>
    <row r="62" spans="1:5" ht="12.75">
      <c r="A62" s="37" t="s">
        <v>54</v>
      </c>
      <c r="E62" s="38" t="s">
        <v>620</v>
      </c>
    </row>
    <row r="63" spans="1:5" ht="178.5">
      <c r="A63" t="s">
        <v>56</v>
      </c>
      <c r="E63" s="36" t="s">
        <v>621</v>
      </c>
    </row>
    <row r="64" spans="1:16" ht="25.5">
      <c r="A64" s="25" t="s">
        <v>47</v>
      </c>
      <c s="29" t="s">
        <v>119</v>
      </c>
      <c s="29" t="s">
        <v>622</v>
      </c>
      <c s="25" t="s">
        <v>49</v>
      </c>
      <c s="30" t="s">
        <v>623</v>
      </c>
      <c s="31" t="s">
        <v>63</v>
      </c>
      <c s="32">
        <v>20</v>
      </c>
      <c s="33">
        <v>0</v>
      </c>
      <c s="34">
        <f>ROUND(ROUND(H64,2)*ROUND(G64,3),2)</f>
      </c>
      <c s="31" t="s">
        <v>52</v>
      </c>
      <c r="O64">
        <f>(I64*21)/100</f>
      </c>
      <c t="s">
        <v>23</v>
      </c>
    </row>
    <row r="65" spans="1:5" ht="12.75">
      <c r="A65" s="35" t="s">
        <v>53</v>
      </c>
      <c r="E65" s="36" t="s">
        <v>49</v>
      </c>
    </row>
    <row r="66" spans="1:5" ht="12.75">
      <c r="A66" s="37" t="s">
        <v>54</v>
      </c>
      <c r="E66" s="38" t="s">
        <v>624</v>
      </c>
    </row>
    <row r="67" spans="1:5" ht="114.75">
      <c r="A67" t="s">
        <v>56</v>
      </c>
      <c r="E67" s="36" t="s">
        <v>625</v>
      </c>
    </row>
    <row r="68" spans="1:16" ht="25.5">
      <c r="A68" s="25" t="s">
        <v>47</v>
      </c>
      <c s="29" t="s">
        <v>122</v>
      </c>
      <c s="29" t="s">
        <v>626</v>
      </c>
      <c s="25" t="s">
        <v>49</v>
      </c>
      <c s="30" t="s">
        <v>627</v>
      </c>
      <c s="31" t="s">
        <v>63</v>
      </c>
      <c s="32">
        <v>200</v>
      </c>
      <c s="33">
        <v>0</v>
      </c>
      <c s="34">
        <f>ROUND(ROUND(H68,2)*ROUND(G68,3),2)</f>
      </c>
      <c s="31" t="s">
        <v>52</v>
      </c>
      <c r="O68">
        <f>(I68*21)/100</f>
      </c>
      <c t="s">
        <v>23</v>
      </c>
    </row>
    <row r="69" spans="1:5" ht="12.75">
      <c r="A69" s="35" t="s">
        <v>53</v>
      </c>
      <c r="E69" s="36" t="s">
        <v>49</v>
      </c>
    </row>
    <row r="70" spans="1:5" ht="12.75">
      <c r="A70" s="37" t="s">
        <v>54</v>
      </c>
      <c r="E70" s="38" t="s">
        <v>628</v>
      </c>
    </row>
    <row r="71" spans="1:5" ht="255">
      <c r="A71" t="s">
        <v>56</v>
      </c>
      <c r="E71" s="36" t="s">
        <v>629</v>
      </c>
    </row>
    <row r="72" spans="1:16" ht="25.5">
      <c r="A72" s="25" t="s">
        <v>47</v>
      </c>
      <c s="29" t="s">
        <v>125</v>
      </c>
      <c s="29" t="s">
        <v>630</v>
      </c>
      <c s="25" t="s">
        <v>49</v>
      </c>
      <c s="30" t="s">
        <v>631</v>
      </c>
      <c s="31" t="s">
        <v>111</v>
      </c>
      <c s="32">
        <v>13</v>
      </c>
      <c s="33">
        <v>0</v>
      </c>
      <c s="34">
        <f>ROUND(ROUND(H72,2)*ROUND(G72,3),2)</f>
      </c>
      <c s="31" t="s">
        <v>52</v>
      </c>
      <c r="O72">
        <f>(I72*21)/100</f>
      </c>
      <c t="s">
        <v>23</v>
      </c>
    </row>
    <row r="73" spans="1:5" ht="38.25">
      <c r="A73" s="35" t="s">
        <v>53</v>
      </c>
      <c r="E73" s="36" t="s">
        <v>632</v>
      </c>
    </row>
    <row r="74" spans="1:5" ht="12.75">
      <c r="A74" s="37" t="s">
        <v>54</v>
      </c>
      <c r="E74" s="38" t="s">
        <v>620</v>
      </c>
    </row>
    <row r="75" spans="1:5" ht="153">
      <c r="A75" t="s">
        <v>56</v>
      </c>
      <c r="E75" s="36" t="s">
        <v>633</v>
      </c>
    </row>
    <row r="76" spans="1:18" ht="12.75" customHeight="1">
      <c r="A76" s="6" t="s">
        <v>45</v>
      </c>
      <c s="6"/>
      <c s="40" t="s">
        <v>40</v>
      </c>
      <c s="6"/>
      <c s="27" t="s">
        <v>634</v>
      </c>
      <c s="6"/>
      <c s="6"/>
      <c s="6"/>
      <c s="41">
        <f>0+Q76</f>
      </c>
      <c s="6"/>
      <c r="O76">
        <f>0+R76</f>
      </c>
      <c r="Q76">
        <f>0+I77+I81+I85+I89+I93</f>
      </c>
      <c>
        <f>0+O77+O81+O85+O89+O93</f>
      </c>
    </row>
    <row r="77" spans="1:16" ht="25.5">
      <c r="A77" s="25" t="s">
        <v>47</v>
      </c>
      <c s="29" t="s">
        <v>130</v>
      </c>
      <c s="29" t="s">
        <v>526</v>
      </c>
      <c s="25" t="s">
        <v>49</v>
      </c>
      <c s="30" t="s">
        <v>527</v>
      </c>
      <c s="31" t="s">
        <v>111</v>
      </c>
      <c s="32">
        <v>4</v>
      </c>
      <c s="33">
        <v>0</v>
      </c>
      <c s="34">
        <f>ROUND(ROUND(H77,2)*ROUND(G77,3),2)</f>
      </c>
      <c s="31" t="s">
        <v>52</v>
      </c>
      <c r="O77">
        <f>(I77*21)/100</f>
      </c>
      <c t="s">
        <v>23</v>
      </c>
    </row>
    <row r="78" spans="1:5" ht="12.75">
      <c r="A78" s="35" t="s">
        <v>53</v>
      </c>
      <c r="E78" s="36" t="s">
        <v>49</v>
      </c>
    </row>
    <row r="79" spans="1:5" ht="38.25">
      <c r="A79" s="37" t="s">
        <v>54</v>
      </c>
      <c r="E79" s="38" t="s">
        <v>635</v>
      </c>
    </row>
    <row r="80" spans="1:5" ht="25.5">
      <c r="A80" t="s">
        <v>56</v>
      </c>
      <c r="E80" s="36" t="s">
        <v>528</v>
      </c>
    </row>
    <row r="81" spans="1:16" ht="12.75">
      <c r="A81" s="25" t="s">
        <v>47</v>
      </c>
      <c s="29" t="s">
        <v>134</v>
      </c>
      <c s="29" t="s">
        <v>636</v>
      </c>
      <c s="25" t="s">
        <v>49</v>
      </c>
      <c s="30" t="s">
        <v>637</v>
      </c>
      <c s="31" t="s">
        <v>63</v>
      </c>
      <c s="32">
        <v>78</v>
      </c>
      <c s="33">
        <v>0</v>
      </c>
      <c s="34">
        <f>ROUND(ROUND(H81,2)*ROUND(G81,3),2)</f>
      </c>
      <c s="31" t="s">
        <v>52</v>
      </c>
      <c r="O81">
        <f>(I81*21)/100</f>
      </c>
      <c t="s">
        <v>23</v>
      </c>
    </row>
    <row r="82" spans="1:5" ht="12.75">
      <c r="A82" s="35" t="s">
        <v>53</v>
      </c>
      <c r="E82" s="36" t="s">
        <v>49</v>
      </c>
    </row>
    <row r="83" spans="1:5" ht="12.75">
      <c r="A83" s="37" t="s">
        <v>54</v>
      </c>
      <c r="E83" s="38" t="s">
        <v>638</v>
      </c>
    </row>
    <row r="84" spans="1:5" ht="89.25">
      <c r="A84" t="s">
        <v>56</v>
      </c>
      <c r="E84" s="36" t="s">
        <v>639</v>
      </c>
    </row>
    <row r="85" spans="1:16" ht="12.75">
      <c r="A85" s="25" t="s">
        <v>47</v>
      </c>
      <c s="29" t="s">
        <v>137</v>
      </c>
      <c s="29" t="s">
        <v>640</v>
      </c>
      <c s="25" t="s">
        <v>49</v>
      </c>
      <c s="30" t="s">
        <v>641</v>
      </c>
      <c s="31" t="s">
        <v>76</v>
      </c>
      <c s="32">
        <v>9</v>
      </c>
      <c s="33">
        <v>0</v>
      </c>
      <c s="34">
        <f>ROUND(ROUND(H85,2)*ROUND(G85,3),2)</f>
      </c>
      <c s="31" t="s">
        <v>52</v>
      </c>
      <c r="O85">
        <f>(I85*21)/100</f>
      </c>
      <c t="s">
        <v>23</v>
      </c>
    </row>
    <row r="86" spans="1:5" ht="12.75">
      <c r="A86" s="35" t="s">
        <v>53</v>
      </c>
      <c r="E86" s="36" t="s">
        <v>49</v>
      </c>
    </row>
    <row r="87" spans="1:5" ht="12.75">
      <c r="A87" s="37" t="s">
        <v>54</v>
      </c>
      <c r="E87" s="38" t="s">
        <v>642</v>
      </c>
    </row>
    <row r="88" spans="1:5" ht="178.5">
      <c r="A88" t="s">
        <v>56</v>
      </c>
      <c r="E88" s="36" t="s">
        <v>643</v>
      </c>
    </row>
    <row r="89" spans="1:16" ht="25.5">
      <c r="A89" s="25" t="s">
        <v>47</v>
      </c>
      <c s="29" t="s">
        <v>140</v>
      </c>
      <c s="29" t="s">
        <v>644</v>
      </c>
      <c s="25" t="s">
        <v>49</v>
      </c>
      <c s="30" t="s">
        <v>645</v>
      </c>
      <c s="31" t="s">
        <v>540</v>
      </c>
      <c s="32">
        <v>101.25</v>
      </c>
      <c s="33">
        <v>0</v>
      </c>
      <c s="34">
        <f>ROUND(ROUND(H89,2)*ROUND(G89,3),2)</f>
      </c>
      <c s="31" t="s">
        <v>52</v>
      </c>
      <c r="O89">
        <f>(I89*21)/100</f>
      </c>
      <c t="s">
        <v>23</v>
      </c>
    </row>
    <row r="90" spans="1:5" ht="12.75">
      <c r="A90" s="35" t="s">
        <v>53</v>
      </c>
      <c r="E90" s="36" t="s">
        <v>646</v>
      </c>
    </row>
    <row r="91" spans="1:5" ht="51">
      <c r="A91" s="37" t="s">
        <v>54</v>
      </c>
      <c r="E91" s="38" t="s">
        <v>647</v>
      </c>
    </row>
    <row r="92" spans="1:5" ht="127.5">
      <c r="A92" t="s">
        <v>56</v>
      </c>
      <c r="E92" s="36" t="s">
        <v>648</v>
      </c>
    </row>
    <row r="93" spans="1:16" ht="12.75">
      <c r="A93" s="25" t="s">
        <v>47</v>
      </c>
      <c s="29" t="s">
        <v>146</v>
      </c>
      <c s="29" t="s">
        <v>649</v>
      </c>
      <c s="25" t="s">
        <v>49</v>
      </c>
      <c s="30" t="s">
        <v>650</v>
      </c>
      <c s="31" t="s">
        <v>63</v>
      </c>
      <c s="32">
        <v>8.5</v>
      </c>
      <c s="33">
        <v>0</v>
      </c>
      <c s="34">
        <f>ROUND(ROUND(H93,2)*ROUND(G93,3),2)</f>
      </c>
      <c s="31" t="s">
        <v>52</v>
      </c>
      <c r="O93">
        <f>(I93*21)/100</f>
      </c>
      <c t="s">
        <v>23</v>
      </c>
    </row>
    <row r="94" spans="1:5" ht="25.5">
      <c r="A94" s="35" t="s">
        <v>53</v>
      </c>
      <c r="E94" s="36" t="s">
        <v>651</v>
      </c>
    </row>
    <row r="95" spans="1:5" ht="12.75">
      <c r="A95" s="37" t="s">
        <v>54</v>
      </c>
      <c r="E95" s="38" t="s">
        <v>652</v>
      </c>
    </row>
    <row r="96" spans="1:5" ht="114.75">
      <c r="A96" t="s">
        <v>56</v>
      </c>
      <c r="E96" s="36" t="s">
        <v>653</v>
      </c>
    </row>
    <row r="97" spans="1:18" ht="12.75" customHeight="1">
      <c r="A97" s="6" t="s">
        <v>45</v>
      </c>
      <c s="6"/>
      <c s="40" t="s">
        <v>17</v>
      </c>
      <c s="6"/>
      <c s="27" t="s">
        <v>547</v>
      </c>
      <c s="6"/>
      <c s="6"/>
      <c s="6"/>
      <c s="41">
        <f>0+Q97</f>
      </c>
      <c s="6"/>
      <c r="O97">
        <f>0+R97</f>
      </c>
      <c r="Q97">
        <f>0+I98+I102+I106</f>
      </c>
      <c>
        <f>0+O98+O102+O106</f>
      </c>
    </row>
    <row r="98" spans="1:16" ht="25.5">
      <c r="A98" s="25" t="s">
        <v>47</v>
      </c>
      <c s="29" t="s">
        <v>150</v>
      </c>
      <c s="29" t="s">
        <v>654</v>
      </c>
      <c s="25" t="s">
        <v>49</v>
      </c>
      <c s="30" t="s">
        <v>655</v>
      </c>
      <c s="31" t="s">
        <v>551</v>
      </c>
      <c s="32">
        <v>92.19</v>
      </c>
      <c s="33">
        <v>0</v>
      </c>
      <c s="34">
        <f>ROUND(ROUND(H98,2)*ROUND(G98,3),2)</f>
      </c>
      <c s="31" t="s">
        <v>552</v>
      </c>
      <c r="O98">
        <f>(I98*21)/100</f>
      </c>
      <c t="s">
        <v>23</v>
      </c>
    </row>
    <row r="99" spans="1:5" ht="25.5">
      <c r="A99" s="35" t="s">
        <v>53</v>
      </c>
      <c r="E99" s="36" t="s">
        <v>553</v>
      </c>
    </row>
    <row r="100" spans="1:5" ht="76.5">
      <c r="A100" s="37" t="s">
        <v>54</v>
      </c>
      <c r="E100" s="38" t="s">
        <v>656</v>
      </c>
    </row>
    <row r="101" spans="1:5" ht="165.75">
      <c r="A101" t="s">
        <v>56</v>
      </c>
      <c r="E101" s="36" t="s">
        <v>657</v>
      </c>
    </row>
    <row r="102" spans="1:16" ht="25.5">
      <c r="A102" s="25" t="s">
        <v>47</v>
      </c>
      <c s="29" t="s">
        <v>154</v>
      </c>
      <c s="29" t="s">
        <v>658</v>
      </c>
      <c s="25" t="s">
        <v>49</v>
      </c>
      <c s="30" t="s">
        <v>659</v>
      </c>
      <c s="31" t="s">
        <v>551</v>
      </c>
      <c s="32">
        <v>0.005</v>
      </c>
      <c s="33">
        <v>0</v>
      </c>
      <c s="34">
        <f>ROUND(ROUND(H102,2)*ROUND(G102,3),2)</f>
      </c>
      <c s="31" t="s">
        <v>552</v>
      </c>
      <c r="O102">
        <f>(I102*21)/100</f>
      </c>
      <c t="s">
        <v>23</v>
      </c>
    </row>
    <row r="103" spans="1:5" ht="25.5">
      <c r="A103" s="35" t="s">
        <v>53</v>
      </c>
      <c r="E103" s="36" t="s">
        <v>553</v>
      </c>
    </row>
    <row r="104" spans="1:5" ht="38.25">
      <c r="A104" s="37" t="s">
        <v>54</v>
      </c>
      <c r="E104" s="38" t="s">
        <v>660</v>
      </c>
    </row>
    <row r="105" spans="1:5" ht="165.75">
      <c r="A105" t="s">
        <v>56</v>
      </c>
      <c r="E105" s="36" t="s">
        <v>555</v>
      </c>
    </row>
    <row r="106" spans="1:16" ht="25.5">
      <c r="A106" s="25" t="s">
        <v>47</v>
      </c>
      <c s="29" t="s">
        <v>158</v>
      </c>
      <c s="29" t="s">
        <v>661</v>
      </c>
      <c s="25" t="s">
        <v>49</v>
      </c>
      <c s="30" t="s">
        <v>662</v>
      </c>
      <c s="31" t="s">
        <v>551</v>
      </c>
      <c s="32">
        <v>0.005</v>
      </c>
      <c s="33">
        <v>0</v>
      </c>
      <c s="34">
        <f>ROUND(ROUND(H106,2)*ROUND(G106,3),2)</f>
      </c>
      <c s="31" t="s">
        <v>552</v>
      </c>
      <c r="O106">
        <f>(I106*21)/100</f>
      </c>
      <c t="s">
        <v>23</v>
      </c>
    </row>
    <row r="107" spans="1:5" ht="25.5">
      <c r="A107" s="35" t="s">
        <v>53</v>
      </c>
      <c r="E107" s="36" t="s">
        <v>553</v>
      </c>
    </row>
    <row r="108" spans="1:5" ht="38.25">
      <c r="A108" s="37" t="s">
        <v>54</v>
      </c>
      <c r="E108" s="38" t="s">
        <v>660</v>
      </c>
    </row>
    <row r="109" spans="1:5" ht="165.75">
      <c r="A109" t="s">
        <v>56</v>
      </c>
      <c r="E109" s="36" t="s">
        <v>555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0+O8+O37+O94+O103+O144+O149+O174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663</v>
      </c>
      <c s="42">
        <f>0+I8+I37+I94+I103+I144+I149+I174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663</v>
      </c>
      <c s="6"/>
      <c s="18" t="s">
        <v>664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561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47</v>
      </c>
      <c s="29" t="s">
        <v>29</v>
      </c>
      <c s="29" t="s">
        <v>665</v>
      </c>
      <c s="25" t="s">
        <v>49</v>
      </c>
      <c s="30" t="s">
        <v>666</v>
      </c>
      <c s="31" t="s">
        <v>111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54</v>
      </c>
      <c r="E11" s="38" t="s">
        <v>667</v>
      </c>
    </row>
    <row r="12" spans="1:5" ht="25.5">
      <c r="A12" t="s">
        <v>56</v>
      </c>
      <c r="E12" s="36" t="s">
        <v>668</v>
      </c>
    </row>
    <row r="13" spans="1:16" ht="12.75">
      <c r="A13" s="25" t="s">
        <v>47</v>
      </c>
      <c s="29" t="s">
        <v>23</v>
      </c>
      <c s="29" t="s">
        <v>562</v>
      </c>
      <c s="25" t="s">
        <v>563</v>
      </c>
      <c s="30" t="s">
        <v>564</v>
      </c>
      <c s="31" t="s">
        <v>111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565</v>
      </c>
    </row>
    <row r="15" spans="1:5" ht="12.75">
      <c r="A15" s="37" t="s">
        <v>54</v>
      </c>
      <c r="E15" s="38" t="s">
        <v>566</v>
      </c>
    </row>
    <row r="16" spans="1:5" ht="12.75">
      <c r="A16" t="s">
        <v>56</v>
      </c>
      <c r="E16" s="36" t="s">
        <v>567</v>
      </c>
    </row>
    <row r="17" spans="1:16" ht="25.5">
      <c r="A17" s="25" t="s">
        <v>47</v>
      </c>
      <c s="29" t="s">
        <v>22</v>
      </c>
      <c s="29" t="s">
        <v>669</v>
      </c>
      <c s="25" t="s">
        <v>563</v>
      </c>
      <c s="30" t="s">
        <v>670</v>
      </c>
      <c s="31" t="s">
        <v>111</v>
      </c>
      <c s="32">
        <v>4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671</v>
      </c>
    </row>
    <row r="19" spans="1:5" ht="12.75">
      <c r="A19" s="37" t="s">
        <v>54</v>
      </c>
      <c r="E19" s="38" t="s">
        <v>672</v>
      </c>
    </row>
    <row r="20" spans="1:5" ht="12.75">
      <c r="A20" t="s">
        <v>56</v>
      </c>
      <c r="E20" s="36" t="s">
        <v>567</v>
      </c>
    </row>
    <row r="21" spans="1:16" ht="12.75">
      <c r="A21" s="25" t="s">
        <v>47</v>
      </c>
      <c s="29" t="s">
        <v>33</v>
      </c>
      <c s="29" t="s">
        <v>673</v>
      </c>
      <c s="25" t="s">
        <v>563</v>
      </c>
      <c s="30" t="s">
        <v>674</v>
      </c>
      <c s="31" t="s">
        <v>82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51">
      <c r="A22" s="35" t="s">
        <v>53</v>
      </c>
      <c r="E22" s="36" t="s">
        <v>675</v>
      </c>
    </row>
    <row r="23" spans="1:5" ht="12.75">
      <c r="A23" s="37" t="s">
        <v>54</v>
      </c>
      <c r="E23" s="38" t="s">
        <v>571</v>
      </c>
    </row>
    <row r="24" spans="1:5" ht="12.75">
      <c r="A24" t="s">
        <v>56</v>
      </c>
      <c r="E24" s="36" t="s">
        <v>676</v>
      </c>
    </row>
    <row r="25" spans="1:16" ht="12.75">
      <c r="A25" s="25" t="s">
        <v>47</v>
      </c>
      <c s="29" t="s">
        <v>35</v>
      </c>
      <c s="29" t="s">
        <v>568</v>
      </c>
      <c s="25" t="s">
        <v>563</v>
      </c>
      <c s="30" t="s">
        <v>569</v>
      </c>
      <c s="31" t="s">
        <v>82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570</v>
      </c>
    </row>
    <row r="27" spans="1:5" ht="12.75">
      <c r="A27" s="37" t="s">
        <v>54</v>
      </c>
      <c r="E27" s="38" t="s">
        <v>571</v>
      </c>
    </row>
    <row r="28" spans="1:5" ht="12.75">
      <c r="A28" t="s">
        <v>56</v>
      </c>
      <c r="E28" s="36" t="s">
        <v>86</v>
      </c>
    </row>
    <row r="29" spans="1:16" ht="12.75">
      <c r="A29" s="25" t="s">
        <v>47</v>
      </c>
      <c s="29" t="s">
        <v>37</v>
      </c>
      <c s="29" t="s">
        <v>677</v>
      </c>
      <c s="25" t="s">
        <v>49</v>
      </c>
      <c s="30" t="s">
        <v>678</v>
      </c>
      <c s="31" t="s">
        <v>174</v>
      </c>
      <c s="32">
        <v>10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679</v>
      </c>
    </row>
    <row r="31" spans="1:5" ht="12.75">
      <c r="A31" s="37" t="s">
        <v>54</v>
      </c>
      <c r="E31" s="38" t="s">
        <v>680</v>
      </c>
    </row>
    <row r="32" spans="1:5" ht="12.75">
      <c r="A32" t="s">
        <v>56</v>
      </c>
      <c r="E32" s="36" t="s">
        <v>681</v>
      </c>
    </row>
    <row r="33" spans="1:16" ht="12.75">
      <c r="A33" s="25" t="s">
        <v>47</v>
      </c>
      <c s="29" t="s">
        <v>79</v>
      </c>
      <c s="29" t="s">
        <v>682</v>
      </c>
      <c s="25" t="s">
        <v>49</v>
      </c>
      <c s="30" t="s">
        <v>683</v>
      </c>
      <c s="31" t="s">
        <v>82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684</v>
      </c>
    </row>
    <row r="35" spans="1:5" ht="12.75">
      <c r="A35" s="37" t="s">
        <v>54</v>
      </c>
      <c r="E35" s="38" t="s">
        <v>685</v>
      </c>
    </row>
    <row r="36" spans="1:5" ht="38.25">
      <c r="A36" t="s">
        <v>56</v>
      </c>
      <c r="E36" s="36" t="s">
        <v>686</v>
      </c>
    </row>
    <row r="37" spans="1:18" ht="12.75" customHeight="1">
      <c r="A37" s="6" t="s">
        <v>45</v>
      </c>
      <c s="6"/>
      <c s="40" t="s">
        <v>29</v>
      </c>
      <c s="6"/>
      <c s="27" t="s">
        <v>46</v>
      </c>
      <c s="6"/>
      <c s="6"/>
      <c s="6"/>
      <c s="41">
        <f>0+Q37</f>
      </c>
      <c s="6"/>
      <c r="O37">
        <f>0+R37</f>
      </c>
      <c r="Q37">
        <f>0+I38+I42+I46+I50+I54+I58+I62+I66+I70+I74+I78+I82+I86+I90</f>
      </c>
      <c>
        <f>0+O38+O42+O46+O50+O54+O58+O62+O66+O70+O74+O78+O82+O86+O90</f>
      </c>
    </row>
    <row r="38" spans="1:16" ht="25.5">
      <c r="A38" s="25" t="s">
        <v>47</v>
      </c>
      <c s="29" t="s">
        <v>89</v>
      </c>
      <c s="29" t="s">
        <v>687</v>
      </c>
      <c s="25" t="s">
        <v>49</v>
      </c>
      <c s="30" t="s">
        <v>688</v>
      </c>
      <c s="31" t="s">
        <v>111</v>
      </c>
      <c s="32">
        <v>2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12.75">
      <c r="A40" s="37" t="s">
        <v>54</v>
      </c>
      <c r="E40" s="38" t="s">
        <v>689</v>
      </c>
    </row>
    <row r="41" spans="1:5" ht="165.75">
      <c r="A41" t="s">
        <v>56</v>
      </c>
      <c r="E41" s="36" t="s">
        <v>690</v>
      </c>
    </row>
    <row r="42" spans="1:16" ht="12.75">
      <c r="A42" s="25" t="s">
        <v>47</v>
      </c>
      <c s="29" t="s">
        <v>40</v>
      </c>
      <c s="29" t="s">
        <v>572</v>
      </c>
      <c s="25" t="s">
        <v>49</v>
      </c>
      <c s="30" t="s">
        <v>573</v>
      </c>
      <c s="31" t="s">
        <v>51</v>
      </c>
      <c s="32">
        <v>571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54</v>
      </c>
      <c r="E44" s="38" t="s">
        <v>691</v>
      </c>
    </row>
    <row r="45" spans="1:5" ht="38.25">
      <c r="A45" t="s">
        <v>56</v>
      </c>
      <c r="E45" s="36" t="s">
        <v>575</v>
      </c>
    </row>
    <row r="46" spans="1:16" ht="12.75">
      <c r="A46" s="25" t="s">
        <v>47</v>
      </c>
      <c s="29" t="s">
        <v>42</v>
      </c>
      <c s="29" t="s">
        <v>692</v>
      </c>
      <c s="25" t="s">
        <v>49</v>
      </c>
      <c s="30" t="s">
        <v>693</v>
      </c>
      <c s="31" t="s">
        <v>583</v>
      </c>
      <c s="32">
        <v>285.5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38.25">
      <c r="A48" s="37" t="s">
        <v>54</v>
      </c>
      <c r="E48" s="38" t="s">
        <v>694</v>
      </c>
    </row>
    <row r="49" spans="1:5" ht="25.5">
      <c r="A49" t="s">
        <v>56</v>
      </c>
      <c r="E49" s="36" t="s">
        <v>585</v>
      </c>
    </row>
    <row r="50" spans="1:16" ht="12.75">
      <c r="A50" s="25" t="s">
        <v>47</v>
      </c>
      <c s="29" t="s">
        <v>44</v>
      </c>
      <c s="29" t="s">
        <v>576</v>
      </c>
      <c s="25" t="s">
        <v>49</v>
      </c>
      <c s="30" t="s">
        <v>577</v>
      </c>
      <c s="31" t="s">
        <v>51</v>
      </c>
      <c s="32">
        <v>343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578</v>
      </c>
    </row>
    <row r="52" spans="1:5" ht="51">
      <c r="A52" s="37" t="s">
        <v>54</v>
      </c>
      <c r="E52" s="38" t="s">
        <v>695</v>
      </c>
    </row>
    <row r="53" spans="1:5" ht="369.75">
      <c r="A53" t="s">
        <v>56</v>
      </c>
      <c r="E53" s="36" t="s">
        <v>580</v>
      </c>
    </row>
    <row r="54" spans="1:16" ht="12.75">
      <c r="A54" s="25" t="s">
        <v>47</v>
      </c>
      <c s="29" t="s">
        <v>108</v>
      </c>
      <c s="29" t="s">
        <v>581</v>
      </c>
      <c s="25" t="s">
        <v>49</v>
      </c>
      <c s="30" t="s">
        <v>582</v>
      </c>
      <c s="31" t="s">
        <v>583</v>
      </c>
      <c s="32">
        <v>4950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76.5">
      <c r="A56" s="37" t="s">
        <v>54</v>
      </c>
      <c r="E56" s="38" t="s">
        <v>696</v>
      </c>
    </row>
    <row r="57" spans="1:5" ht="25.5">
      <c r="A57" t="s">
        <v>56</v>
      </c>
      <c r="E57" s="36" t="s">
        <v>585</v>
      </c>
    </row>
    <row r="58" spans="1:16" ht="12.75">
      <c r="A58" s="25" t="s">
        <v>47</v>
      </c>
      <c s="29" t="s">
        <v>114</v>
      </c>
      <c s="29" t="s">
        <v>586</v>
      </c>
      <c s="25" t="s">
        <v>49</v>
      </c>
      <c s="30" t="s">
        <v>587</v>
      </c>
      <c s="31" t="s">
        <v>51</v>
      </c>
      <c s="32">
        <v>3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588</v>
      </c>
    </row>
    <row r="60" spans="1:5" ht="12.75">
      <c r="A60" s="37" t="s">
        <v>54</v>
      </c>
      <c r="E60" s="38" t="s">
        <v>697</v>
      </c>
    </row>
    <row r="61" spans="1:5" ht="63.75">
      <c r="A61" t="s">
        <v>56</v>
      </c>
      <c r="E61" s="36" t="s">
        <v>590</v>
      </c>
    </row>
    <row r="62" spans="1:16" ht="12.75">
      <c r="A62" s="25" t="s">
        <v>47</v>
      </c>
      <c s="29" t="s">
        <v>119</v>
      </c>
      <c s="29" t="s">
        <v>698</v>
      </c>
      <c s="25" t="s">
        <v>49</v>
      </c>
      <c s="30" t="s">
        <v>699</v>
      </c>
      <c s="31" t="s">
        <v>51</v>
      </c>
      <c s="32">
        <v>6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12.75">
      <c r="A64" s="37" t="s">
        <v>54</v>
      </c>
      <c r="E64" s="38" t="s">
        <v>700</v>
      </c>
    </row>
    <row r="65" spans="1:5" ht="318.75">
      <c r="A65" t="s">
        <v>56</v>
      </c>
      <c r="E65" s="36" t="s">
        <v>701</v>
      </c>
    </row>
    <row r="66" spans="1:16" ht="12.75">
      <c r="A66" s="25" t="s">
        <v>47</v>
      </c>
      <c s="29" t="s">
        <v>122</v>
      </c>
      <c s="29" t="s">
        <v>702</v>
      </c>
      <c s="25" t="s">
        <v>49</v>
      </c>
      <c s="30" t="s">
        <v>703</v>
      </c>
      <c s="31" t="s">
        <v>583</v>
      </c>
      <c s="32">
        <v>90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38.25">
      <c r="A68" s="37" t="s">
        <v>54</v>
      </c>
      <c r="E68" s="38" t="s">
        <v>704</v>
      </c>
    </row>
    <row r="69" spans="1:5" ht="25.5">
      <c r="A69" t="s">
        <v>56</v>
      </c>
      <c r="E69" s="36" t="s">
        <v>585</v>
      </c>
    </row>
    <row r="70" spans="1:16" ht="12.75">
      <c r="A70" s="25" t="s">
        <v>47</v>
      </c>
      <c s="29" t="s">
        <v>125</v>
      </c>
      <c s="29" t="s">
        <v>591</v>
      </c>
      <c s="25" t="s">
        <v>49</v>
      </c>
      <c s="30" t="s">
        <v>592</v>
      </c>
      <c s="31" t="s">
        <v>51</v>
      </c>
      <c s="32">
        <v>336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76.5">
      <c r="A72" s="37" t="s">
        <v>54</v>
      </c>
      <c r="E72" s="38" t="s">
        <v>705</v>
      </c>
    </row>
    <row r="73" spans="1:5" ht="191.25">
      <c r="A73" t="s">
        <v>56</v>
      </c>
      <c r="E73" s="36" t="s">
        <v>593</v>
      </c>
    </row>
    <row r="74" spans="1:16" ht="12.75">
      <c r="A74" s="25" t="s">
        <v>47</v>
      </c>
      <c s="29" t="s">
        <v>130</v>
      </c>
      <c s="29" t="s">
        <v>706</v>
      </c>
      <c s="25" t="s">
        <v>49</v>
      </c>
      <c s="30" t="s">
        <v>707</v>
      </c>
      <c s="31" t="s">
        <v>51</v>
      </c>
      <c s="32">
        <v>13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708</v>
      </c>
    </row>
    <row r="76" spans="1:5" ht="12.75">
      <c r="A76" s="37" t="s">
        <v>54</v>
      </c>
      <c r="E76" s="38" t="s">
        <v>709</v>
      </c>
    </row>
    <row r="77" spans="1:5" ht="242.25">
      <c r="A77" t="s">
        <v>56</v>
      </c>
      <c r="E77" s="36" t="s">
        <v>710</v>
      </c>
    </row>
    <row r="78" spans="1:16" ht="12.75">
      <c r="A78" s="25" t="s">
        <v>47</v>
      </c>
      <c s="29" t="s">
        <v>134</v>
      </c>
      <c s="29" t="s">
        <v>599</v>
      </c>
      <c s="25" t="s">
        <v>49</v>
      </c>
      <c s="30" t="s">
        <v>600</v>
      </c>
      <c s="31" t="s">
        <v>51</v>
      </c>
      <c s="32">
        <v>246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25.5">
      <c r="A80" s="37" t="s">
        <v>54</v>
      </c>
      <c r="E80" s="38" t="s">
        <v>711</v>
      </c>
    </row>
    <row r="81" spans="1:5" ht="38.25">
      <c r="A81" t="s">
        <v>56</v>
      </c>
      <c r="E81" s="36" t="s">
        <v>602</v>
      </c>
    </row>
    <row r="82" spans="1:16" ht="12.75">
      <c r="A82" s="25" t="s">
        <v>47</v>
      </c>
      <c s="29" t="s">
        <v>137</v>
      </c>
      <c s="29" t="s">
        <v>603</v>
      </c>
      <c s="25" t="s">
        <v>49</v>
      </c>
      <c s="30" t="s">
        <v>604</v>
      </c>
      <c s="31" t="s">
        <v>76</v>
      </c>
      <c s="32">
        <v>750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12.75">
      <c r="A83" s="35" t="s">
        <v>53</v>
      </c>
      <c r="E83" s="36" t="s">
        <v>49</v>
      </c>
    </row>
    <row r="84" spans="1:5" ht="12.75">
      <c r="A84" s="37" t="s">
        <v>54</v>
      </c>
      <c r="E84" s="38" t="s">
        <v>712</v>
      </c>
    </row>
    <row r="85" spans="1:5" ht="25.5">
      <c r="A85" t="s">
        <v>56</v>
      </c>
      <c r="E85" s="36" t="s">
        <v>606</v>
      </c>
    </row>
    <row r="86" spans="1:16" ht="12.75">
      <c r="A86" s="25" t="s">
        <v>47</v>
      </c>
      <c s="29" t="s">
        <v>140</v>
      </c>
      <c s="29" t="s">
        <v>713</v>
      </c>
      <c s="25" t="s">
        <v>49</v>
      </c>
      <c s="30" t="s">
        <v>714</v>
      </c>
      <c s="31" t="s">
        <v>76</v>
      </c>
      <c s="32">
        <v>16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715</v>
      </c>
    </row>
    <row r="88" spans="1:5" ht="12.75">
      <c r="A88" s="37" t="s">
        <v>54</v>
      </c>
      <c r="E88" s="38" t="s">
        <v>716</v>
      </c>
    </row>
    <row r="89" spans="1:5" ht="38.25">
      <c r="A89" t="s">
        <v>56</v>
      </c>
      <c r="E89" s="36" t="s">
        <v>717</v>
      </c>
    </row>
    <row r="90" spans="1:16" ht="25.5">
      <c r="A90" s="25" t="s">
        <v>47</v>
      </c>
      <c s="29" t="s">
        <v>146</v>
      </c>
      <c s="29" t="s">
        <v>718</v>
      </c>
      <c s="25" t="s">
        <v>49</v>
      </c>
      <c s="30" t="s">
        <v>719</v>
      </c>
      <c s="31" t="s">
        <v>111</v>
      </c>
      <c s="32">
        <v>2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12.75">
      <c r="A91" s="35" t="s">
        <v>53</v>
      </c>
      <c r="E91" s="36" t="s">
        <v>49</v>
      </c>
    </row>
    <row r="92" spans="1:5" ht="12.75">
      <c r="A92" s="37" t="s">
        <v>54</v>
      </c>
      <c r="E92" s="38" t="s">
        <v>720</v>
      </c>
    </row>
    <row r="93" spans="1:5" ht="114.75">
      <c r="A93" t="s">
        <v>56</v>
      </c>
      <c r="E93" s="36" t="s">
        <v>721</v>
      </c>
    </row>
    <row r="94" spans="1:18" ht="12.75" customHeight="1">
      <c r="A94" s="6" t="s">
        <v>45</v>
      </c>
      <c s="6"/>
      <c s="40" t="s">
        <v>33</v>
      </c>
      <c s="6"/>
      <c s="27" t="s">
        <v>722</v>
      </c>
      <c s="6"/>
      <c s="6"/>
      <c s="6"/>
      <c s="41">
        <f>0+Q94</f>
      </c>
      <c s="6"/>
      <c r="O94">
        <f>0+R94</f>
      </c>
      <c r="Q94">
        <f>0+I95+I99</f>
      </c>
      <c>
        <f>0+O95+O99</f>
      </c>
    </row>
    <row r="95" spans="1:16" ht="12.75">
      <c r="A95" s="25" t="s">
        <v>47</v>
      </c>
      <c s="29" t="s">
        <v>150</v>
      </c>
      <c s="29" t="s">
        <v>723</v>
      </c>
      <c s="25" t="s">
        <v>49</v>
      </c>
      <c s="30" t="s">
        <v>724</v>
      </c>
      <c s="31" t="s">
        <v>51</v>
      </c>
      <c s="32">
        <v>2.25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54</v>
      </c>
      <c r="E97" s="38" t="s">
        <v>725</v>
      </c>
    </row>
    <row r="98" spans="1:5" ht="369.75">
      <c r="A98" t="s">
        <v>56</v>
      </c>
      <c r="E98" s="36" t="s">
        <v>726</v>
      </c>
    </row>
    <row r="99" spans="1:16" ht="12.75">
      <c r="A99" s="25" t="s">
        <v>47</v>
      </c>
      <c s="29" t="s">
        <v>154</v>
      </c>
      <c s="29" t="s">
        <v>727</v>
      </c>
      <c s="25" t="s">
        <v>49</v>
      </c>
      <c s="30" t="s">
        <v>728</v>
      </c>
      <c s="31" t="s">
        <v>51</v>
      </c>
      <c s="32">
        <v>7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25.5">
      <c r="A100" s="35" t="s">
        <v>53</v>
      </c>
      <c r="E100" s="36" t="s">
        <v>729</v>
      </c>
    </row>
    <row r="101" spans="1:5" ht="12.75">
      <c r="A101" s="37" t="s">
        <v>54</v>
      </c>
      <c r="E101" s="38" t="s">
        <v>730</v>
      </c>
    </row>
    <row r="102" spans="1:5" ht="38.25">
      <c r="A102" t="s">
        <v>56</v>
      </c>
      <c r="E102" s="36" t="s">
        <v>731</v>
      </c>
    </row>
    <row r="103" spans="1:18" ht="12.75" customHeight="1">
      <c r="A103" s="6" t="s">
        <v>45</v>
      </c>
      <c s="6"/>
      <c s="40" t="s">
        <v>35</v>
      </c>
      <c s="6"/>
      <c s="27" t="s">
        <v>612</v>
      </c>
      <c s="6"/>
      <c s="6"/>
      <c s="6"/>
      <c s="41">
        <f>0+Q103</f>
      </c>
      <c s="6"/>
      <c r="O103">
        <f>0+R103</f>
      </c>
      <c r="Q103">
        <f>0+I104+I108+I112+I116+I120+I124+I128+I132+I136+I140</f>
      </c>
      <c>
        <f>0+O104+O108+O112+O116+O120+O124+O128+O132+O136+O140</f>
      </c>
    </row>
    <row r="104" spans="1:16" ht="25.5">
      <c r="A104" s="25" t="s">
        <v>47</v>
      </c>
      <c s="29" t="s">
        <v>158</v>
      </c>
      <c s="29" t="s">
        <v>732</v>
      </c>
      <c s="25" t="s">
        <v>49</v>
      </c>
      <c s="30" t="s">
        <v>733</v>
      </c>
      <c s="31" t="s">
        <v>51</v>
      </c>
      <c s="32">
        <v>380</v>
      </c>
      <c s="33">
        <v>0</v>
      </c>
      <c s="34">
        <f>ROUND(ROUND(H104,2)*ROUND(G104,3),2)</f>
      </c>
      <c s="31" t="s">
        <v>52</v>
      </c>
      <c r="O104">
        <f>(I104*21)/100</f>
      </c>
      <c t="s">
        <v>23</v>
      </c>
    </row>
    <row r="105" spans="1:5" ht="12.75">
      <c r="A105" s="35" t="s">
        <v>53</v>
      </c>
      <c r="E105" s="36" t="s">
        <v>49</v>
      </c>
    </row>
    <row r="106" spans="1:5" ht="38.25">
      <c r="A106" s="37" t="s">
        <v>54</v>
      </c>
      <c r="E106" s="38" t="s">
        <v>734</v>
      </c>
    </row>
    <row r="107" spans="1:5" ht="344.25">
      <c r="A107" t="s">
        <v>56</v>
      </c>
      <c r="E107" s="36" t="s">
        <v>735</v>
      </c>
    </row>
    <row r="108" spans="1:16" ht="12.75">
      <c r="A108" s="25" t="s">
        <v>47</v>
      </c>
      <c s="29" t="s">
        <v>161</v>
      </c>
      <c s="29" t="s">
        <v>736</v>
      </c>
      <c s="25" t="s">
        <v>49</v>
      </c>
      <c s="30" t="s">
        <v>737</v>
      </c>
      <c s="31" t="s">
        <v>51</v>
      </c>
      <c s="32">
        <v>207</v>
      </c>
      <c s="33">
        <v>0</v>
      </c>
      <c s="34">
        <f>ROUND(ROUND(H108,2)*ROUND(G108,3),2)</f>
      </c>
      <c s="31" t="s">
        <v>52</v>
      </c>
      <c r="O108">
        <f>(I108*21)/100</f>
      </c>
      <c t="s">
        <v>23</v>
      </c>
    </row>
    <row r="109" spans="1:5" ht="12.75">
      <c r="A109" s="35" t="s">
        <v>53</v>
      </c>
      <c r="E109" s="36" t="s">
        <v>49</v>
      </c>
    </row>
    <row r="110" spans="1:5" ht="12.75">
      <c r="A110" s="37" t="s">
        <v>54</v>
      </c>
      <c r="E110" s="38" t="s">
        <v>738</v>
      </c>
    </row>
    <row r="111" spans="1:5" ht="51">
      <c r="A111" t="s">
        <v>56</v>
      </c>
      <c r="E111" s="36" t="s">
        <v>739</v>
      </c>
    </row>
    <row r="112" spans="1:16" ht="12.75">
      <c r="A112" s="25" t="s">
        <v>47</v>
      </c>
      <c s="29" t="s">
        <v>165</v>
      </c>
      <c s="29" t="s">
        <v>740</v>
      </c>
      <c s="25" t="s">
        <v>49</v>
      </c>
      <c s="30" t="s">
        <v>741</v>
      </c>
      <c s="31" t="s">
        <v>51</v>
      </c>
      <c s="32">
        <v>90</v>
      </c>
      <c s="33">
        <v>0</v>
      </c>
      <c s="34">
        <f>ROUND(ROUND(H112,2)*ROUND(G112,3),2)</f>
      </c>
      <c s="31" t="s">
        <v>52</v>
      </c>
      <c r="O112">
        <f>(I112*21)/100</f>
      </c>
      <c t="s">
        <v>23</v>
      </c>
    </row>
    <row r="113" spans="1:5" ht="25.5">
      <c r="A113" s="35" t="s">
        <v>53</v>
      </c>
      <c r="E113" s="36" t="s">
        <v>742</v>
      </c>
    </row>
    <row r="114" spans="1:5" ht="38.25">
      <c r="A114" s="37" t="s">
        <v>54</v>
      </c>
      <c r="E114" s="38" t="s">
        <v>743</v>
      </c>
    </row>
    <row r="115" spans="1:5" ht="51">
      <c r="A115" t="s">
        <v>56</v>
      </c>
      <c r="E115" s="36" t="s">
        <v>739</v>
      </c>
    </row>
    <row r="116" spans="1:16" ht="12.75">
      <c r="A116" s="25" t="s">
        <v>47</v>
      </c>
      <c s="29" t="s">
        <v>87</v>
      </c>
      <c s="29" t="s">
        <v>744</v>
      </c>
      <c s="25" t="s">
        <v>49</v>
      </c>
      <c s="30" t="s">
        <v>745</v>
      </c>
      <c s="31" t="s">
        <v>51</v>
      </c>
      <c s="32">
        <v>5</v>
      </c>
      <c s="33">
        <v>0</v>
      </c>
      <c s="34">
        <f>ROUND(ROUND(H116,2)*ROUND(G116,3),2)</f>
      </c>
      <c s="31" t="s">
        <v>52</v>
      </c>
      <c r="O116">
        <f>(I116*21)/100</f>
      </c>
      <c t="s">
        <v>23</v>
      </c>
    </row>
    <row r="117" spans="1:5" ht="12.75">
      <c r="A117" s="35" t="s">
        <v>53</v>
      </c>
      <c r="E117" s="36" t="s">
        <v>49</v>
      </c>
    </row>
    <row r="118" spans="1:5" ht="38.25">
      <c r="A118" s="37" t="s">
        <v>54</v>
      </c>
      <c r="E118" s="38" t="s">
        <v>746</v>
      </c>
    </row>
    <row r="119" spans="1:5" ht="102">
      <c r="A119" t="s">
        <v>56</v>
      </c>
      <c r="E119" s="36" t="s">
        <v>747</v>
      </c>
    </row>
    <row r="120" spans="1:16" ht="12.75">
      <c r="A120" s="25" t="s">
        <v>47</v>
      </c>
      <c s="29" t="s">
        <v>171</v>
      </c>
      <c s="29" t="s">
        <v>748</v>
      </c>
      <c s="25" t="s">
        <v>49</v>
      </c>
      <c s="30" t="s">
        <v>749</v>
      </c>
      <c s="31" t="s">
        <v>76</v>
      </c>
      <c s="32">
        <v>510</v>
      </c>
      <c s="33">
        <v>0</v>
      </c>
      <c s="34">
        <f>ROUND(ROUND(H120,2)*ROUND(G120,3),2)</f>
      </c>
      <c s="31" t="s">
        <v>52</v>
      </c>
      <c r="O120">
        <f>(I120*21)/100</f>
      </c>
      <c t="s">
        <v>23</v>
      </c>
    </row>
    <row r="121" spans="1:5" ht="12.75">
      <c r="A121" s="35" t="s">
        <v>53</v>
      </c>
      <c r="E121" s="36" t="s">
        <v>49</v>
      </c>
    </row>
    <row r="122" spans="1:5" ht="12.75">
      <c r="A122" s="37" t="s">
        <v>54</v>
      </c>
      <c r="E122" s="38" t="s">
        <v>750</v>
      </c>
    </row>
    <row r="123" spans="1:5" ht="51">
      <c r="A123" t="s">
        <v>56</v>
      </c>
      <c r="E123" s="36" t="s">
        <v>751</v>
      </c>
    </row>
    <row r="124" spans="1:16" ht="12.75">
      <c r="A124" s="25" t="s">
        <v>47</v>
      </c>
      <c s="29" t="s">
        <v>178</v>
      </c>
      <c s="29" t="s">
        <v>752</v>
      </c>
      <c s="25" t="s">
        <v>49</v>
      </c>
      <c s="30" t="s">
        <v>753</v>
      </c>
      <c s="31" t="s">
        <v>76</v>
      </c>
      <c s="32">
        <v>470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12.75">
      <c r="A126" s="37" t="s">
        <v>54</v>
      </c>
      <c r="E126" s="38" t="s">
        <v>754</v>
      </c>
    </row>
    <row r="127" spans="1:5" ht="51">
      <c r="A127" t="s">
        <v>56</v>
      </c>
      <c r="E127" s="36" t="s">
        <v>751</v>
      </c>
    </row>
    <row r="128" spans="1:16" ht="12.75">
      <c r="A128" s="25" t="s">
        <v>47</v>
      </c>
      <c s="29" t="s">
        <v>184</v>
      </c>
      <c s="29" t="s">
        <v>755</v>
      </c>
      <c s="25" t="s">
        <v>49</v>
      </c>
      <c s="30" t="s">
        <v>756</v>
      </c>
      <c s="31" t="s">
        <v>51</v>
      </c>
      <c s="32">
        <v>18.5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12.75">
      <c r="A130" s="37" t="s">
        <v>54</v>
      </c>
      <c r="E130" s="38" t="s">
        <v>757</v>
      </c>
    </row>
    <row r="131" spans="1:5" ht="140.25">
      <c r="A131" t="s">
        <v>56</v>
      </c>
      <c r="E131" s="36" t="s">
        <v>758</v>
      </c>
    </row>
    <row r="132" spans="1:16" ht="12.75">
      <c r="A132" s="25" t="s">
        <v>47</v>
      </c>
      <c s="29" t="s">
        <v>189</v>
      </c>
      <c s="29" t="s">
        <v>759</v>
      </c>
      <c s="25" t="s">
        <v>49</v>
      </c>
      <c s="30" t="s">
        <v>760</v>
      </c>
      <c s="31" t="s">
        <v>51</v>
      </c>
      <c s="32">
        <v>32.9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.75">
      <c r="A134" s="37" t="s">
        <v>54</v>
      </c>
      <c r="E134" s="38" t="s">
        <v>761</v>
      </c>
    </row>
    <row r="135" spans="1:5" ht="140.25">
      <c r="A135" t="s">
        <v>56</v>
      </c>
      <c r="E135" s="36" t="s">
        <v>758</v>
      </c>
    </row>
    <row r="136" spans="1:16" ht="12.75">
      <c r="A136" s="25" t="s">
        <v>47</v>
      </c>
      <c s="29" t="s">
        <v>192</v>
      </c>
      <c s="29" t="s">
        <v>762</v>
      </c>
      <c s="25" t="s">
        <v>49</v>
      </c>
      <c s="30" t="s">
        <v>763</v>
      </c>
      <c s="31" t="s">
        <v>63</v>
      </c>
      <c s="32">
        <v>16</v>
      </c>
      <c s="33">
        <v>0</v>
      </c>
      <c s="34">
        <f>ROUND(ROUND(H136,2)*ROUND(G136,3),2)</f>
      </c>
      <c s="31" t="s">
        <v>52</v>
      </c>
      <c r="O136">
        <f>(I136*21)/100</f>
      </c>
      <c t="s">
        <v>23</v>
      </c>
    </row>
    <row r="137" spans="1:5" ht="12.75">
      <c r="A137" s="35" t="s">
        <v>53</v>
      </c>
      <c r="E137" s="36" t="s">
        <v>49</v>
      </c>
    </row>
    <row r="138" spans="1:5" ht="12.75">
      <c r="A138" s="37" t="s">
        <v>54</v>
      </c>
      <c r="E138" s="38" t="s">
        <v>764</v>
      </c>
    </row>
    <row r="139" spans="1:5" ht="38.25">
      <c r="A139" t="s">
        <v>56</v>
      </c>
      <c r="E139" s="36" t="s">
        <v>765</v>
      </c>
    </row>
    <row r="140" spans="1:16" ht="25.5">
      <c r="A140" s="25" t="s">
        <v>47</v>
      </c>
      <c s="29" t="s">
        <v>196</v>
      </c>
      <c s="29" t="s">
        <v>766</v>
      </c>
      <c s="25" t="s">
        <v>49</v>
      </c>
      <c s="30" t="s">
        <v>767</v>
      </c>
      <c s="31" t="s">
        <v>51</v>
      </c>
      <c s="32">
        <v>664</v>
      </c>
      <c s="33">
        <v>0</v>
      </c>
      <c s="34">
        <f>ROUND(ROUND(H140,2)*ROUND(G140,3),2)</f>
      </c>
      <c s="31" t="s">
        <v>52</v>
      </c>
      <c r="O140">
        <f>(I140*21)/100</f>
      </c>
      <c t="s">
        <v>23</v>
      </c>
    </row>
    <row r="141" spans="1:5" ht="12.75">
      <c r="A141" s="35" t="s">
        <v>53</v>
      </c>
      <c r="E141" s="36" t="s">
        <v>49</v>
      </c>
    </row>
    <row r="142" spans="1:5" ht="12.75">
      <c r="A142" s="37" t="s">
        <v>54</v>
      </c>
      <c r="E142" s="38" t="s">
        <v>768</v>
      </c>
    </row>
    <row r="143" spans="1:5" ht="267.75">
      <c r="A143" t="s">
        <v>56</v>
      </c>
      <c r="E143" s="36" t="s">
        <v>769</v>
      </c>
    </row>
    <row r="144" spans="1:18" ht="12.75" customHeight="1">
      <c r="A144" s="6" t="s">
        <v>45</v>
      </c>
      <c s="6"/>
      <c s="40" t="s">
        <v>89</v>
      </c>
      <c s="6"/>
      <c s="27" t="s">
        <v>770</v>
      </c>
      <c s="6"/>
      <c s="6"/>
      <c s="6"/>
      <c s="41">
        <f>0+Q144</f>
      </c>
      <c s="6"/>
      <c r="O144">
        <f>0+R144</f>
      </c>
      <c r="Q144">
        <f>0+I145</f>
      </c>
      <c>
        <f>0+O145</f>
      </c>
    </row>
    <row r="145" spans="1:16" ht="12.75">
      <c r="A145" s="25" t="s">
        <v>47</v>
      </c>
      <c s="29" t="s">
        <v>199</v>
      </c>
      <c s="29" t="s">
        <v>771</v>
      </c>
      <c s="25" t="s">
        <v>49</v>
      </c>
      <c s="30" t="s">
        <v>772</v>
      </c>
      <c s="31" t="s">
        <v>63</v>
      </c>
      <c s="32">
        <v>2</v>
      </c>
      <c s="33">
        <v>0</v>
      </c>
      <c s="34">
        <f>ROUND(ROUND(H145,2)*ROUND(G145,3),2)</f>
      </c>
      <c s="31" t="s">
        <v>52</v>
      </c>
      <c r="O145">
        <f>(I145*21)/100</f>
      </c>
      <c t="s">
        <v>23</v>
      </c>
    </row>
    <row r="146" spans="1:5" ht="12.75">
      <c r="A146" s="35" t="s">
        <v>53</v>
      </c>
      <c r="E146" s="36" t="s">
        <v>49</v>
      </c>
    </row>
    <row r="147" spans="1:5" ht="12.75">
      <c r="A147" s="37" t="s">
        <v>54</v>
      </c>
      <c r="E147" s="38" t="s">
        <v>773</v>
      </c>
    </row>
    <row r="148" spans="1:5" ht="255">
      <c r="A148" t="s">
        <v>56</v>
      </c>
      <c r="E148" s="36" t="s">
        <v>774</v>
      </c>
    </row>
    <row r="149" spans="1:18" ht="12.75" customHeight="1">
      <c r="A149" s="6" t="s">
        <v>45</v>
      </c>
      <c s="6"/>
      <c s="40" t="s">
        <v>40</v>
      </c>
      <c s="6"/>
      <c s="27" t="s">
        <v>634</v>
      </c>
      <c s="6"/>
      <c s="6"/>
      <c s="6"/>
      <c s="41">
        <f>0+Q149</f>
      </c>
      <c s="6"/>
      <c r="O149">
        <f>0+R149</f>
      </c>
      <c r="Q149">
        <f>0+I150+I154+I158+I162+I166+I170</f>
      </c>
      <c>
        <f>0+O150+O154+O158+O162+O166+O170</f>
      </c>
    </row>
    <row r="150" spans="1:16" ht="12.75">
      <c r="A150" s="25" t="s">
        <v>47</v>
      </c>
      <c s="29" t="s">
        <v>203</v>
      </c>
      <c s="29" t="s">
        <v>775</v>
      </c>
      <c s="25" t="s">
        <v>49</v>
      </c>
      <c s="30" t="s">
        <v>776</v>
      </c>
      <c s="31" t="s">
        <v>111</v>
      </c>
      <c s="32">
        <v>2</v>
      </c>
      <c s="33">
        <v>0</v>
      </c>
      <c s="34">
        <f>ROUND(ROUND(H150,2)*ROUND(G150,3),2)</f>
      </c>
      <c s="31" t="s">
        <v>52</v>
      </c>
      <c r="O150">
        <f>(I150*21)/100</f>
      </c>
      <c t="s">
        <v>23</v>
      </c>
    </row>
    <row r="151" spans="1:5" ht="12.75">
      <c r="A151" s="35" t="s">
        <v>53</v>
      </c>
      <c r="E151" s="36" t="s">
        <v>49</v>
      </c>
    </row>
    <row r="152" spans="1:5" ht="12.75">
      <c r="A152" s="37" t="s">
        <v>54</v>
      </c>
      <c r="E152" s="38" t="s">
        <v>777</v>
      </c>
    </row>
    <row r="153" spans="1:5" ht="12.75">
      <c r="A153" t="s">
        <v>56</v>
      </c>
      <c r="E153" s="36" t="s">
        <v>778</v>
      </c>
    </row>
    <row r="154" spans="1:16" ht="12.75">
      <c r="A154" s="25" t="s">
        <v>47</v>
      </c>
      <c s="29" t="s">
        <v>207</v>
      </c>
      <c s="29" t="s">
        <v>779</v>
      </c>
      <c s="25" t="s">
        <v>49</v>
      </c>
      <c s="30" t="s">
        <v>780</v>
      </c>
      <c s="31" t="s">
        <v>63</v>
      </c>
      <c s="32">
        <v>4</v>
      </c>
      <c s="33">
        <v>0</v>
      </c>
      <c s="34">
        <f>ROUND(ROUND(H154,2)*ROUND(G154,3),2)</f>
      </c>
      <c s="31" t="s">
        <v>52</v>
      </c>
      <c r="O154">
        <f>(I154*21)/100</f>
      </c>
      <c t="s">
        <v>23</v>
      </c>
    </row>
    <row r="155" spans="1:5" ht="12.75">
      <c r="A155" s="35" t="s">
        <v>53</v>
      </c>
      <c r="E155" s="36" t="s">
        <v>49</v>
      </c>
    </row>
    <row r="156" spans="1:5" ht="12.75">
      <c r="A156" s="37" t="s">
        <v>54</v>
      </c>
      <c r="E156" s="38" t="s">
        <v>781</v>
      </c>
    </row>
    <row r="157" spans="1:5" ht="51">
      <c r="A157" t="s">
        <v>56</v>
      </c>
      <c r="E157" s="36" t="s">
        <v>782</v>
      </c>
    </row>
    <row r="158" spans="1:16" ht="12.75">
      <c r="A158" s="25" t="s">
        <v>47</v>
      </c>
      <c s="29" t="s">
        <v>213</v>
      </c>
      <c s="29" t="s">
        <v>783</v>
      </c>
      <c s="25" t="s">
        <v>49</v>
      </c>
      <c s="30" t="s">
        <v>784</v>
      </c>
      <c s="31" t="s">
        <v>63</v>
      </c>
      <c s="32">
        <v>16</v>
      </c>
      <c s="33">
        <v>0</v>
      </c>
      <c s="34">
        <f>ROUND(ROUND(H158,2)*ROUND(G158,3),2)</f>
      </c>
      <c s="31" t="s">
        <v>52</v>
      </c>
      <c r="O158">
        <f>(I158*21)/100</f>
      </c>
      <c t="s">
        <v>23</v>
      </c>
    </row>
    <row r="159" spans="1:5" ht="12.75">
      <c r="A159" s="35" t="s">
        <v>53</v>
      </c>
      <c r="E159" s="36" t="s">
        <v>49</v>
      </c>
    </row>
    <row r="160" spans="1:5" ht="12.75">
      <c r="A160" s="37" t="s">
        <v>54</v>
      </c>
      <c r="E160" s="38" t="s">
        <v>785</v>
      </c>
    </row>
    <row r="161" spans="1:5" ht="25.5">
      <c r="A161" t="s">
        <v>56</v>
      </c>
      <c r="E161" s="36" t="s">
        <v>786</v>
      </c>
    </row>
    <row r="162" spans="1:16" ht="12.75">
      <c r="A162" s="25" t="s">
        <v>47</v>
      </c>
      <c s="29" t="s">
        <v>217</v>
      </c>
      <c s="29" t="s">
        <v>787</v>
      </c>
      <c s="25" t="s">
        <v>49</v>
      </c>
      <c s="30" t="s">
        <v>788</v>
      </c>
      <c s="31" t="s">
        <v>63</v>
      </c>
      <c s="32">
        <v>9</v>
      </c>
      <c s="33">
        <v>0</v>
      </c>
      <c s="34">
        <f>ROUND(ROUND(H162,2)*ROUND(G162,3),2)</f>
      </c>
      <c s="31" t="s">
        <v>52</v>
      </c>
      <c r="O162">
        <f>(I162*21)/100</f>
      </c>
      <c t="s">
        <v>23</v>
      </c>
    </row>
    <row r="163" spans="1:5" ht="12.75">
      <c r="A163" s="35" t="s">
        <v>53</v>
      </c>
      <c r="E163" s="36" t="s">
        <v>49</v>
      </c>
    </row>
    <row r="164" spans="1:5" ht="12.75">
      <c r="A164" s="37" t="s">
        <v>54</v>
      </c>
      <c r="E164" s="38" t="s">
        <v>789</v>
      </c>
    </row>
    <row r="165" spans="1:5" ht="76.5">
      <c r="A165" t="s">
        <v>56</v>
      </c>
      <c r="E165" s="36" t="s">
        <v>790</v>
      </c>
    </row>
    <row r="166" spans="1:16" ht="25.5">
      <c r="A166" s="25" t="s">
        <v>47</v>
      </c>
      <c s="29" t="s">
        <v>221</v>
      </c>
      <c s="29" t="s">
        <v>791</v>
      </c>
      <c s="25" t="s">
        <v>49</v>
      </c>
      <c s="30" t="s">
        <v>792</v>
      </c>
      <c s="31" t="s">
        <v>76</v>
      </c>
      <c s="32">
        <v>3</v>
      </c>
      <c s="33">
        <v>0</v>
      </c>
      <c s="34">
        <f>ROUND(ROUND(H166,2)*ROUND(G166,3),2)</f>
      </c>
      <c s="31" t="s">
        <v>52</v>
      </c>
      <c r="O166">
        <f>(I166*21)/100</f>
      </c>
      <c t="s">
        <v>23</v>
      </c>
    </row>
    <row r="167" spans="1:5" ht="12.75">
      <c r="A167" s="35" t="s">
        <v>53</v>
      </c>
      <c r="E167" s="36" t="s">
        <v>49</v>
      </c>
    </row>
    <row r="168" spans="1:5" ht="12.75">
      <c r="A168" s="37" t="s">
        <v>54</v>
      </c>
      <c r="E168" s="38" t="s">
        <v>793</v>
      </c>
    </row>
    <row r="169" spans="1:5" ht="89.25">
      <c r="A169" t="s">
        <v>56</v>
      </c>
      <c r="E169" s="36" t="s">
        <v>794</v>
      </c>
    </row>
    <row r="170" spans="1:16" ht="12.75">
      <c r="A170" s="25" t="s">
        <v>47</v>
      </c>
      <c s="29" t="s">
        <v>225</v>
      </c>
      <c s="29" t="s">
        <v>795</v>
      </c>
      <c s="25" t="s">
        <v>49</v>
      </c>
      <c s="30" t="s">
        <v>796</v>
      </c>
      <c s="31" t="s">
        <v>63</v>
      </c>
      <c s="32">
        <v>12</v>
      </c>
      <c s="33">
        <v>0</v>
      </c>
      <c s="34">
        <f>ROUND(ROUND(H170,2)*ROUND(G170,3),2)</f>
      </c>
      <c s="31" t="s">
        <v>52</v>
      </c>
      <c r="O170">
        <f>(I170*21)/100</f>
      </c>
      <c t="s">
        <v>23</v>
      </c>
    </row>
    <row r="171" spans="1:5" ht="12.75">
      <c r="A171" s="35" t="s">
        <v>53</v>
      </c>
      <c r="E171" s="36" t="s">
        <v>797</v>
      </c>
    </row>
    <row r="172" spans="1:5" ht="12.75">
      <c r="A172" s="37" t="s">
        <v>54</v>
      </c>
      <c r="E172" s="38" t="s">
        <v>798</v>
      </c>
    </row>
    <row r="173" spans="1:5" ht="63.75">
      <c r="A173" t="s">
        <v>56</v>
      </c>
      <c r="E173" s="36" t="s">
        <v>799</v>
      </c>
    </row>
    <row r="174" spans="1:18" ht="12.75" customHeight="1">
      <c r="A174" s="6" t="s">
        <v>45</v>
      </c>
      <c s="6"/>
      <c s="40" t="s">
        <v>17</v>
      </c>
      <c s="6"/>
      <c s="27" t="s">
        <v>547</v>
      </c>
      <c s="6"/>
      <c s="6"/>
      <c s="6"/>
      <c s="41">
        <f>0+Q174</f>
      </c>
      <c s="6"/>
      <c r="O174">
        <f>0+R174</f>
      </c>
      <c r="Q174">
        <f>0+I175</f>
      </c>
      <c>
        <f>0+O175</f>
      </c>
    </row>
    <row r="175" spans="1:16" ht="25.5">
      <c r="A175" s="25" t="s">
        <v>47</v>
      </c>
      <c s="29" t="s">
        <v>229</v>
      </c>
      <c s="29" t="s">
        <v>654</v>
      </c>
      <c s="25" t="s">
        <v>49</v>
      </c>
      <c s="30" t="s">
        <v>655</v>
      </c>
      <c s="31" t="s">
        <v>551</v>
      </c>
      <c s="32">
        <v>711.9</v>
      </c>
      <c s="33">
        <v>0</v>
      </c>
      <c s="34">
        <f>ROUND(ROUND(H175,2)*ROUND(G175,3),2)</f>
      </c>
      <c s="31" t="s">
        <v>552</v>
      </c>
      <c r="O175">
        <f>(I175*21)/100</f>
      </c>
      <c t="s">
        <v>23</v>
      </c>
    </row>
    <row r="176" spans="1:5" ht="25.5">
      <c r="A176" s="35" t="s">
        <v>53</v>
      </c>
      <c r="E176" s="36" t="s">
        <v>553</v>
      </c>
    </row>
    <row r="177" spans="1:5" ht="102">
      <c r="A177" s="37" t="s">
        <v>54</v>
      </c>
      <c r="E177" s="38" t="s">
        <v>800</v>
      </c>
    </row>
    <row r="178" spans="1:5" ht="165.75">
      <c r="A178" t="s">
        <v>56</v>
      </c>
      <c r="E178" s="36" t="s">
        <v>657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0+O8+O17+O38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801</v>
      </c>
      <c s="42">
        <f>0+I8+I17+I38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801</v>
      </c>
      <c s="6"/>
      <c s="18" t="s">
        <v>802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561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47</v>
      </c>
      <c s="29" t="s">
        <v>29</v>
      </c>
      <c s="29" t="s">
        <v>562</v>
      </c>
      <c s="25" t="s">
        <v>563</v>
      </c>
      <c s="30" t="s">
        <v>564</v>
      </c>
      <c s="31" t="s">
        <v>111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565</v>
      </c>
    </row>
    <row r="11" spans="1:5" ht="12.75">
      <c r="A11" s="37" t="s">
        <v>54</v>
      </c>
      <c r="E11" s="38" t="s">
        <v>566</v>
      </c>
    </row>
    <row r="12" spans="1:5" ht="12.75">
      <c r="A12" t="s">
        <v>56</v>
      </c>
      <c r="E12" s="36" t="s">
        <v>567</v>
      </c>
    </row>
    <row r="13" spans="1:16" ht="12.75">
      <c r="A13" s="25" t="s">
        <v>47</v>
      </c>
      <c s="29" t="s">
        <v>23</v>
      </c>
      <c s="29" t="s">
        <v>568</v>
      </c>
      <c s="25" t="s">
        <v>563</v>
      </c>
      <c s="30" t="s">
        <v>569</v>
      </c>
      <c s="31" t="s">
        <v>82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570</v>
      </c>
    </row>
    <row r="15" spans="1:5" ht="12.75">
      <c r="A15" s="37" t="s">
        <v>54</v>
      </c>
      <c r="E15" s="38" t="s">
        <v>571</v>
      </c>
    </row>
    <row r="16" spans="1:5" ht="12.75">
      <c r="A16" t="s">
        <v>56</v>
      </c>
      <c r="E16" s="36" t="s">
        <v>86</v>
      </c>
    </row>
    <row r="17" spans="1:18" ht="12.75" customHeight="1">
      <c r="A17" s="6" t="s">
        <v>45</v>
      </c>
      <c s="6"/>
      <c s="40" t="s">
        <v>29</v>
      </c>
      <c s="6"/>
      <c s="27" t="s">
        <v>46</v>
      </c>
      <c s="6"/>
      <c s="6"/>
      <c s="6"/>
      <c s="41">
        <f>0+Q17</f>
      </c>
      <c s="6"/>
      <c r="O17">
        <f>0+R17</f>
      </c>
      <c r="Q17">
        <f>0+I18+I22+I26+I30+I34</f>
      </c>
      <c>
        <f>0+O18+O22+O26+O30+O34</f>
      </c>
    </row>
    <row r="18" spans="1:16" ht="12.75">
      <c r="A18" s="25" t="s">
        <v>47</v>
      </c>
      <c s="29" t="s">
        <v>22</v>
      </c>
      <c s="29" t="s">
        <v>692</v>
      </c>
      <c s="25" t="s">
        <v>49</v>
      </c>
      <c s="30" t="s">
        <v>693</v>
      </c>
      <c s="31" t="s">
        <v>583</v>
      </c>
      <c s="32">
        <v>36</v>
      </c>
      <c s="33">
        <v>0</v>
      </c>
      <c s="34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5" t="s">
        <v>53</v>
      </c>
      <c r="E19" s="36" t="s">
        <v>803</v>
      </c>
    </row>
    <row r="20" spans="1:5" ht="38.25">
      <c r="A20" s="37" t="s">
        <v>54</v>
      </c>
      <c r="E20" s="38" t="s">
        <v>804</v>
      </c>
    </row>
    <row r="21" spans="1:5" ht="25.5">
      <c r="A21" t="s">
        <v>56</v>
      </c>
      <c r="E21" s="36" t="s">
        <v>585</v>
      </c>
    </row>
    <row r="22" spans="1:16" ht="12.75">
      <c r="A22" s="25" t="s">
        <v>47</v>
      </c>
      <c s="29" t="s">
        <v>33</v>
      </c>
      <c s="29" t="s">
        <v>576</v>
      </c>
      <c s="25" t="s">
        <v>49</v>
      </c>
      <c s="30" t="s">
        <v>577</v>
      </c>
      <c s="31" t="s">
        <v>51</v>
      </c>
      <c s="32">
        <v>180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578</v>
      </c>
    </row>
    <row r="24" spans="1:5" ht="12.75">
      <c r="A24" s="37" t="s">
        <v>54</v>
      </c>
      <c r="E24" s="38" t="s">
        <v>805</v>
      </c>
    </row>
    <row r="25" spans="1:5" ht="369.75">
      <c r="A25" t="s">
        <v>56</v>
      </c>
      <c r="E25" s="36" t="s">
        <v>580</v>
      </c>
    </row>
    <row r="26" spans="1:16" ht="12.75">
      <c r="A26" s="25" t="s">
        <v>47</v>
      </c>
      <c s="29" t="s">
        <v>35</v>
      </c>
      <c s="29" t="s">
        <v>581</v>
      </c>
      <c s="25" t="s">
        <v>49</v>
      </c>
      <c s="30" t="s">
        <v>582</v>
      </c>
      <c s="31" t="s">
        <v>583</v>
      </c>
      <c s="32">
        <v>1350</v>
      </c>
      <c s="33">
        <v>0</v>
      </c>
      <c s="34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5" t="s">
        <v>53</v>
      </c>
      <c r="E27" s="36" t="s">
        <v>49</v>
      </c>
    </row>
    <row r="28" spans="1:5" ht="51">
      <c r="A28" s="37" t="s">
        <v>54</v>
      </c>
      <c r="E28" s="38" t="s">
        <v>806</v>
      </c>
    </row>
    <row r="29" spans="1:5" ht="25.5">
      <c r="A29" t="s">
        <v>56</v>
      </c>
      <c r="E29" s="36" t="s">
        <v>585</v>
      </c>
    </row>
    <row r="30" spans="1:16" ht="12.75">
      <c r="A30" s="25" t="s">
        <v>47</v>
      </c>
      <c s="29" t="s">
        <v>37</v>
      </c>
      <c s="29" t="s">
        <v>591</v>
      </c>
      <c s="25" t="s">
        <v>49</v>
      </c>
      <c s="30" t="s">
        <v>592</v>
      </c>
      <c s="31" t="s">
        <v>51</v>
      </c>
      <c s="32">
        <v>180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807</v>
      </c>
    </row>
    <row r="32" spans="1:5" ht="12.75">
      <c r="A32" s="37" t="s">
        <v>54</v>
      </c>
      <c r="E32" s="38" t="s">
        <v>805</v>
      </c>
    </row>
    <row r="33" spans="1:5" ht="191.25">
      <c r="A33" t="s">
        <v>56</v>
      </c>
      <c r="E33" s="36" t="s">
        <v>593</v>
      </c>
    </row>
    <row r="34" spans="1:16" ht="12.75">
      <c r="A34" s="25" t="s">
        <v>47</v>
      </c>
      <c s="29" t="s">
        <v>79</v>
      </c>
      <c s="29" t="s">
        <v>808</v>
      </c>
      <c s="25" t="s">
        <v>49</v>
      </c>
      <c s="30" t="s">
        <v>809</v>
      </c>
      <c s="31" t="s">
        <v>51</v>
      </c>
      <c s="32">
        <v>180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2.75">
      <c r="A36" s="37" t="s">
        <v>54</v>
      </c>
      <c r="E36" s="38" t="s">
        <v>810</v>
      </c>
    </row>
    <row r="37" spans="1:5" ht="38.25">
      <c r="A37" t="s">
        <v>56</v>
      </c>
      <c r="E37" s="36" t="s">
        <v>811</v>
      </c>
    </row>
    <row r="38" spans="1:18" ht="12.75" customHeight="1">
      <c r="A38" s="6" t="s">
        <v>45</v>
      </c>
      <c s="6"/>
      <c s="40" t="s">
        <v>17</v>
      </c>
      <c s="6"/>
      <c s="27" t="s">
        <v>547</v>
      </c>
      <c s="6"/>
      <c s="6"/>
      <c s="6"/>
      <c s="41">
        <f>0+Q38</f>
      </c>
      <c s="6"/>
      <c r="O38">
        <f>0+R38</f>
      </c>
      <c r="Q38">
        <f>0+I39</f>
      </c>
      <c>
        <f>0+O39</f>
      </c>
    </row>
    <row r="39" spans="1:16" ht="25.5">
      <c r="A39" s="25" t="s">
        <v>47</v>
      </c>
      <c s="29" t="s">
        <v>89</v>
      </c>
      <c s="29" t="s">
        <v>654</v>
      </c>
      <c s="25" t="s">
        <v>49</v>
      </c>
      <c s="30" t="s">
        <v>655</v>
      </c>
      <c s="31" t="s">
        <v>551</v>
      </c>
      <c s="32">
        <v>189</v>
      </c>
      <c s="33">
        <v>0</v>
      </c>
      <c s="34">
        <f>ROUND(ROUND(H39,2)*ROUND(G39,3),2)</f>
      </c>
      <c s="31" t="s">
        <v>552</v>
      </c>
      <c r="O39">
        <f>(I39*21)/100</f>
      </c>
      <c t="s">
        <v>23</v>
      </c>
    </row>
    <row r="40" spans="1:5" ht="25.5">
      <c r="A40" s="35" t="s">
        <v>53</v>
      </c>
      <c r="E40" s="36" t="s">
        <v>553</v>
      </c>
    </row>
    <row r="41" spans="1:5" ht="51">
      <c r="A41" s="37" t="s">
        <v>54</v>
      </c>
      <c r="E41" s="38" t="s">
        <v>812</v>
      </c>
    </row>
    <row r="42" spans="1:5" ht="165.75">
      <c r="A42" t="s">
        <v>56</v>
      </c>
      <c r="E42" s="36" t="s">
        <v>657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0+O8+O37+O150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813</v>
      </c>
      <c s="42">
        <f>0+I8+I37+I150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813</v>
      </c>
      <c s="6"/>
      <c s="18" t="s">
        <v>814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561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47</v>
      </c>
      <c s="29" t="s">
        <v>29</v>
      </c>
      <c s="29" t="s">
        <v>815</v>
      </c>
      <c s="25" t="s">
        <v>49</v>
      </c>
      <c s="30" t="s">
        <v>569</v>
      </c>
      <c s="31" t="s">
        <v>816</v>
      </c>
      <c s="32">
        <v>7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54</v>
      </c>
      <c r="E11" s="38" t="s">
        <v>49</v>
      </c>
    </row>
    <row r="12" spans="1:5" ht="12.75">
      <c r="A12" t="s">
        <v>56</v>
      </c>
      <c r="E12" s="36" t="s">
        <v>86</v>
      </c>
    </row>
    <row r="13" spans="1:16" ht="12.75">
      <c r="A13" s="25" t="s">
        <v>47</v>
      </c>
      <c s="29" t="s">
        <v>23</v>
      </c>
      <c s="29" t="s">
        <v>109</v>
      </c>
      <c s="25" t="s">
        <v>49</v>
      </c>
      <c s="30" t="s">
        <v>110</v>
      </c>
      <c s="31" t="s">
        <v>111</v>
      </c>
      <c s="32">
        <v>15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54</v>
      </c>
      <c r="E15" s="38" t="s">
        <v>49</v>
      </c>
    </row>
    <row r="16" spans="1:5" ht="76.5">
      <c r="A16" t="s">
        <v>56</v>
      </c>
      <c r="E16" s="36" t="s">
        <v>817</v>
      </c>
    </row>
    <row r="17" spans="1:16" ht="25.5">
      <c r="A17" s="25" t="s">
        <v>47</v>
      </c>
      <c s="29" t="s">
        <v>22</v>
      </c>
      <c s="29" t="s">
        <v>818</v>
      </c>
      <c s="25" t="s">
        <v>49</v>
      </c>
      <c s="30" t="s">
        <v>819</v>
      </c>
      <c s="31" t="s">
        <v>111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54</v>
      </c>
      <c r="E19" s="38" t="s">
        <v>49</v>
      </c>
    </row>
    <row r="20" spans="1:5" ht="102">
      <c r="A20" t="s">
        <v>56</v>
      </c>
      <c r="E20" s="36" t="s">
        <v>820</v>
      </c>
    </row>
    <row r="21" spans="1:16" ht="38.25">
      <c r="A21" s="25" t="s">
        <v>47</v>
      </c>
      <c s="29" t="s">
        <v>33</v>
      </c>
      <c s="29" t="s">
        <v>821</v>
      </c>
      <c s="25" t="s">
        <v>49</v>
      </c>
      <c s="30" t="s">
        <v>822</v>
      </c>
      <c s="31" t="s">
        <v>111</v>
      </c>
      <c s="32">
        <v>4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54</v>
      </c>
      <c r="E23" s="38" t="s">
        <v>49</v>
      </c>
    </row>
    <row r="24" spans="1:5" ht="102">
      <c r="A24" t="s">
        <v>56</v>
      </c>
      <c r="E24" s="36" t="s">
        <v>820</v>
      </c>
    </row>
    <row r="25" spans="1:16" ht="25.5">
      <c r="A25" s="25" t="s">
        <v>47</v>
      </c>
      <c s="29" t="s">
        <v>35</v>
      </c>
      <c s="29" t="s">
        <v>823</v>
      </c>
      <c s="25" t="s">
        <v>49</v>
      </c>
      <c s="30" t="s">
        <v>824</v>
      </c>
      <c s="31" t="s">
        <v>111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54</v>
      </c>
      <c r="E27" s="38" t="s">
        <v>49</v>
      </c>
    </row>
    <row r="28" spans="1:5" ht="89.25">
      <c r="A28" t="s">
        <v>56</v>
      </c>
      <c r="E28" s="36" t="s">
        <v>825</v>
      </c>
    </row>
    <row r="29" spans="1:16" ht="12.75">
      <c r="A29" s="25" t="s">
        <v>47</v>
      </c>
      <c s="29" t="s">
        <v>37</v>
      </c>
      <c s="29" t="s">
        <v>172</v>
      </c>
      <c s="25" t="s">
        <v>49</v>
      </c>
      <c s="30" t="s">
        <v>173</v>
      </c>
      <c s="31" t="s">
        <v>174</v>
      </c>
      <c s="32">
        <v>88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54</v>
      </c>
      <c r="E31" s="38" t="s">
        <v>49</v>
      </c>
    </row>
    <row r="32" spans="1:5" ht="89.25">
      <c r="A32" t="s">
        <v>56</v>
      </c>
      <c r="E32" s="36" t="s">
        <v>826</v>
      </c>
    </row>
    <row r="33" spans="1:16" ht="12.75">
      <c r="A33" s="25" t="s">
        <v>47</v>
      </c>
      <c s="29" t="s">
        <v>79</v>
      </c>
      <c s="29" t="s">
        <v>827</v>
      </c>
      <c s="25" t="s">
        <v>49</v>
      </c>
      <c s="30" t="s">
        <v>828</v>
      </c>
      <c s="31" t="s">
        <v>174</v>
      </c>
      <c s="32">
        <v>64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54</v>
      </c>
      <c r="E35" s="38" t="s">
        <v>49</v>
      </c>
    </row>
    <row r="36" spans="1:5" ht="89.25">
      <c r="A36" t="s">
        <v>56</v>
      </c>
      <c r="E36" s="36" t="s">
        <v>829</v>
      </c>
    </row>
    <row r="37" spans="1:18" ht="12.75" customHeight="1">
      <c r="A37" s="6" t="s">
        <v>45</v>
      </c>
      <c s="6"/>
      <c s="40" t="s">
        <v>29</v>
      </c>
      <c s="6"/>
      <c s="27" t="s">
        <v>46</v>
      </c>
      <c s="6"/>
      <c s="6"/>
      <c s="6"/>
      <c s="41">
        <f>0+Q37</f>
      </c>
      <c s="6"/>
      <c r="O37">
        <f>0+R37</f>
      </c>
      <c r="Q37">
        <f>0+I38+I42+I46+I50+I54+I58+I62+I66+I70+I74+I78+I82+I86+I90+I94+I98+I102+I106+I110+I114+I118+I122+I126+I130+I134+I138+I142+I146</f>
      </c>
      <c>
        <f>0+O38+O42+O46+O50+O54+O58+O62+O66+O70+O74+O78+O82+O86+O90+O94+O98+O102+O106+O110+O114+O118+O122+O126+O130+O134+O138+O142+O146</f>
      </c>
    </row>
    <row r="38" spans="1:16" ht="12.75">
      <c r="A38" s="25" t="s">
        <v>47</v>
      </c>
      <c s="29" t="s">
        <v>89</v>
      </c>
      <c s="29" t="s">
        <v>830</v>
      </c>
      <c s="25" t="s">
        <v>49</v>
      </c>
      <c s="30" t="s">
        <v>831</v>
      </c>
      <c s="31" t="s">
        <v>51</v>
      </c>
      <c s="32">
        <v>24.6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51">
      <c r="A40" s="37" t="s">
        <v>54</v>
      </c>
      <c r="E40" s="38" t="s">
        <v>832</v>
      </c>
    </row>
    <row r="41" spans="1:5" ht="318.75">
      <c r="A41" t="s">
        <v>56</v>
      </c>
      <c r="E41" s="36" t="s">
        <v>833</v>
      </c>
    </row>
    <row r="42" spans="1:16" ht="12.75">
      <c r="A42" s="25" t="s">
        <v>47</v>
      </c>
      <c s="29" t="s">
        <v>40</v>
      </c>
      <c s="29" t="s">
        <v>834</v>
      </c>
      <c s="25" t="s">
        <v>49</v>
      </c>
      <c s="30" t="s">
        <v>835</v>
      </c>
      <c s="31" t="s">
        <v>51</v>
      </c>
      <c s="32">
        <v>336.015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51">
      <c r="A44" s="37" t="s">
        <v>54</v>
      </c>
      <c r="E44" s="38" t="s">
        <v>836</v>
      </c>
    </row>
    <row r="45" spans="1:5" ht="318.75">
      <c r="A45" t="s">
        <v>56</v>
      </c>
      <c r="E45" s="36" t="s">
        <v>833</v>
      </c>
    </row>
    <row r="46" spans="1:16" ht="12.75">
      <c r="A46" s="25" t="s">
        <v>47</v>
      </c>
      <c s="29" t="s">
        <v>42</v>
      </c>
      <c s="29" t="s">
        <v>61</v>
      </c>
      <c s="25" t="s">
        <v>49</v>
      </c>
      <c s="30" t="s">
        <v>62</v>
      </c>
      <c s="31" t="s">
        <v>63</v>
      </c>
      <c s="32">
        <v>30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54</v>
      </c>
      <c r="E48" s="38" t="s">
        <v>837</v>
      </c>
    </row>
    <row r="49" spans="1:5" ht="25.5">
      <c r="A49" t="s">
        <v>56</v>
      </c>
      <c r="E49" s="36" t="s">
        <v>65</v>
      </c>
    </row>
    <row r="50" spans="1:16" ht="12.75">
      <c r="A50" s="25" t="s">
        <v>47</v>
      </c>
      <c s="29" t="s">
        <v>44</v>
      </c>
      <c s="29" t="s">
        <v>66</v>
      </c>
      <c s="25" t="s">
        <v>49</v>
      </c>
      <c s="30" t="s">
        <v>67</v>
      </c>
      <c s="31" t="s">
        <v>51</v>
      </c>
      <c s="32">
        <v>360.615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38.25">
      <c r="A52" s="37" t="s">
        <v>54</v>
      </c>
      <c r="E52" s="38" t="s">
        <v>838</v>
      </c>
    </row>
    <row r="53" spans="1:5" ht="229.5">
      <c r="A53" t="s">
        <v>56</v>
      </c>
      <c r="E53" s="36" t="s">
        <v>839</v>
      </c>
    </row>
    <row r="54" spans="1:16" ht="12.75">
      <c r="A54" s="25" t="s">
        <v>47</v>
      </c>
      <c s="29" t="s">
        <v>108</v>
      </c>
      <c s="29" t="s">
        <v>840</v>
      </c>
      <c s="25" t="s">
        <v>49</v>
      </c>
      <c s="30" t="s">
        <v>841</v>
      </c>
      <c s="31" t="s">
        <v>76</v>
      </c>
      <c s="32">
        <v>1400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54</v>
      </c>
      <c r="E56" s="38" t="s">
        <v>842</v>
      </c>
    </row>
    <row r="57" spans="1:5" ht="12.75">
      <c r="A57" t="s">
        <v>56</v>
      </c>
      <c r="E57" s="36" t="s">
        <v>77</v>
      </c>
    </row>
    <row r="58" spans="1:16" ht="12.75">
      <c r="A58" s="25" t="s">
        <v>47</v>
      </c>
      <c s="29" t="s">
        <v>114</v>
      </c>
      <c s="29" t="s">
        <v>843</v>
      </c>
      <c s="25" t="s">
        <v>49</v>
      </c>
      <c s="30" t="s">
        <v>844</v>
      </c>
      <c s="31" t="s">
        <v>76</v>
      </c>
      <c s="32">
        <v>20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54</v>
      </c>
      <c r="E60" s="38" t="s">
        <v>49</v>
      </c>
    </row>
    <row r="61" spans="1:5" ht="89.25">
      <c r="A61" t="s">
        <v>56</v>
      </c>
      <c r="E61" s="36" t="s">
        <v>845</v>
      </c>
    </row>
    <row r="62" spans="1:16" ht="12.75">
      <c r="A62" s="25" t="s">
        <v>47</v>
      </c>
      <c s="29" t="s">
        <v>119</v>
      </c>
      <c s="29" t="s">
        <v>846</v>
      </c>
      <c s="25" t="s">
        <v>49</v>
      </c>
      <c s="30" t="s">
        <v>847</v>
      </c>
      <c s="31" t="s">
        <v>76</v>
      </c>
      <c s="32">
        <v>15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848</v>
      </c>
    </row>
    <row r="64" spans="1:5" ht="12.75">
      <c r="A64" s="37" t="s">
        <v>54</v>
      </c>
      <c r="E64" s="38" t="s">
        <v>49</v>
      </c>
    </row>
    <row r="65" spans="1:5" ht="102">
      <c r="A65" t="s">
        <v>56</v>
      </c>
      <c r="E65" s="36" t="s">
        <v>849</v>
      </c>
    </row>
    <row r="66" spans="1:16" ht="12.75">
      <c r="A66" s="25" t="s">
        <v>47</v>
      </c>
      <c s="29" t="s">
        <v>122</v>
      </c>
      <c s="29" t="s">
        <v>115</v>
      </c>
      <c s="25" t="s">
        <v>49</v>
      </c>
      <c s="30" t="s">
        <v>116</v>
      </c>
      <c s="31" t="s">
        <v>63</v>
      </c>
      <c s="32">
        <v>700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12.75">
      <c r="A68" s="37" t="s">
        <v>54</v>
      </c>
      <c r="E68" s="38" t="s">
        <v>49</v>
      </c>
    </row>
    <row r="69" spans="1:5" ht="76.5">
      <c r="A69" t="s">
        <v>56</v>
      </c>
      <c r="E69" s="36" t="s">
        <v>850</v>
      </c>
    </row>
    <row r="70" spans="1:16" ht="12.75">
      <c r="A70" s="25" t="s">
        <v>47</v>
      </c>
      <c s="29" t="s">
        <v>125</v>
      </c>
      <c s="29" t="s">
        <v>851</v>
      </c>
      <c s="25" t="s">
        <v>49</v>
      </c>
      <c s="30" t="s">
        <v>852</v>
      </c>
      <c s="31" t="s">
        <v>63</v>
      </c>
      <c s="32">
        <v>75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12.75">
      <c r="A72" s="37" t="s">
        <v>54</v>
      </c>
      <c r="E72" s="38" t="s">
        <v>49</v>
      </c>
    </row>
    <row r="73" spans="1:5" ht="76.5">
      <c r="A73" t="s">
        <v>56</v>
      </c>
      <c r="E73" s="36" t="s">
        <v>850</v>
      </c>
    </row>
    <row r="74" spans="1:16" ht="12.75">
      <c r="A74" s="25" t="s">
        <v>47</v>
      </c>
      <c s="29" t="s">
        <v>130</v>
      </c>
      <c s="29" t="s">
        <v>853</v>
      </c>
      <c s="25" t="s">
        <v>49</v>
      </c>
      <c s="30" t="s">
        <v>854</v>
      </c>
      <c s="31" t="s">
        <v>63</v>
      </c>
      <c s="32">
        <v>775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49</v>
      </c>
    </row>
    <row r="76" spans="1:5" ht="12.75">
      <c r="A76" s="37" t="s">
        <v>54</v>
      </c>
      <c r="E76" s="38" t="s">
        <v>855</v>
      </c>
    </row>
    <row r="77" spans="1:5" ht="89.25">
      <c r="A77" t="s">
        <v>56</v>
      </c>
      <c r="E77" s="36" t="s">
        <v>856</v>
      </c>
    </row>
    <row r="78" spans="1:16" ht="25.5">
      <c r="A78" s="25" t="s">
        <v>47</v>
      </c>
      <c s="29" t="s">
        <v>134</v>
      </c>
      <c s="29" t="s">
        <v>857</v>
      </c>
      <c s="25" t="s">
        <v>49</v>
      </c>
      <c s="30" t="s">
        <v>858</v>
      </c>
      <c s="31" t="s">
        <v>63</v>
      </c>
      <c s="32">
        <v>700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12.75">
      <c r="A80" s="37" t="s">
        <v>54</v>
      </c>
      <c r="E80" s="38" t="s">
        <v>49</v>
      </c>
    </row>
    <row r="81" spans="1:5" ht="76.5">
      <c r="A81" t="s">
        <v>56</v>
      </c>
      <c r="E81" s="36" t="s">
        <v>859</v>
      </c>
    </row>
    <row r="82" spans="1:16" ht="12.75">
      <c r="A82" s="25" t="s">
        <v>47</v>
      </c>
      <c s="29" t="s">
        <v>137</v>
      </c>
      <c s="29" t="s">
        <v>860</v>
      </c>
      <c s="25" t="s">
        <v>49</v>
      </c>
      <c s="30" t="s">
        <v>861</v>
      </c>
      <c s="31" t="s">
        <v>63</v>
      </c>
      <c s="32">
        <v>75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12.75">
      <c r="A83" s="35" t="s">
        <v>53</v>
      </c>
      <c r="E83" s="36" t="s">
        <v>862</v>
      </c>
    </row>
    <row r="84" spans="1:5" ht="12.75">
      <c r="A84" s="37" t="s">
        <v>54</v>
      </c>
      <c r="E84" s="38" t="s">
        <v>49</v>
      </c>
    </row>
    <row r="85" spans="1:5" ht="76.5">
      <c r="A85" t="s">
        <v>56</v>
      </c>
      <c r="E85" s="36" t="s">
        <v>863</v>
      </c>
    </row>
    <row r="86" spans="1:16" ht="12.75">
      <c r="A86" s="25" t="s">
        <v>47</v>
      </c>
      <c s="29" t="s">
        <v>140</v>
      </c>
      <c s="29" t="s">
        <v>864</v>
      </c>
      <c s="25" t="s">
        <v>49</v>
      </c>
      <c s="30" t="s">
        <v>865</v>
      </c>
      <c s="31" t="s">
        <v>111</v>
      </c>
      <c s="32">
        <v>12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49</v>
      </c>
    </row>
    <row r="88" spans="1:5" ht="12.75">
      <c r="A88" s="37" t="s">
        <v>54</v>
      </c>
      <c r="E88" s="38" t="s">
        <v>49</v>
      </c>
    </row>
    <row r="89" spans="1:5" ht="102">
      <c r="A89" t="s">
        <v>56</v>
      </c>
      <c r="E89" s="36" t="s">
        <v>866</v>
      </c>
    </row>
    <row r="90" spans="1:16" ht="12.75">
      <c r="A90" s="25" t="s">
        <v>47</v>
      </c>
      <c s="29" t="s">
        <v>146</v>
      </c>
      <c s="29" t="s">
        <v>867</v>
      </c>
      <c s="25" t="s">
        <v>49</v>
      </c>
      <c s="30" t="s">
        <v>868</v>
      </c>
      <c s="31" t="s">
        <v>111</v>
      </c>
      <c s="32">
        <v>3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12.75">
      <c r="A91" s="35" t="s">
        <v>53</v>
      </c>
      <c r="E91" s="36" t="s">
        <v>49</v>
      </c>
    </row>
    <row r="92" spans="1:5" ht="12.75">
      <c r="A92" s="37" t="s">
        <v>54</v>
      </c>
      <c r="E92" s="38" t="s">
        <v>49</v>
      </c>
    </row>
    <row r="93" spans="1:5" ht="102">
      <c r="A93" t="s">
        <v>56</v>
      </c>
      <c r="E93" s="36" t="s">
        <v>866</v>
      </c>
    </row>
    <row r="94" spans="1:16" ht="12.75">
      <c r="A94" s="25" t="s">
        <v>47</v>
      </c>
      <c s="29" t="s">
        <v>150</v>
      </c>
      <c s="29" t="s">
        <v>869</v>
      </c>
      <c s="25" t="s">
        <v>49</v>
      </c>
      <c s="30" t="s">
        <v>870</v>
      </c>
      <c s="31" t="s">
        <v>63</v>
      </c>
      <c s="32">
        <v>730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49</v>
      </c>
    </row>
    <row r="96" spans="1:5" ht="12.75">
      <c r="A96" s="37" t="s">
        <v>54</v>
      </c>
      <c r="E96" s="38" t="s">
        <v>49</v>
      </c>
    </row>
    <row r="97" spans="1:5" ht="165.75">
      <c r="A97" t="s">
        <v>56</v>
      </c>
      <c r="E97" s="36" t="s">
        <v>871</v>
      </c>
    </row>
    <row r="98" spans="1:16" ht="12.75">
      <c r="A98" s="25" t="s">
        <v>47</v>
      </c>
      <c s="29" t="s">
        <v>154</v>
      </c>
      <c s="29" t="s">
        <v>872</v>
      </c>
      <c s="25" t="s">
        <v>49</v>
      </c>
      <c s="30" t="s">
        <v>873</v>
      </c>
      <c s="31" t="s">
        <v>63</v>
      </c>
      <c s="32">
        <v>730</v>
      </c>
      <c s="33">
        <v>0</v>
      </c>
      <c s="34">
        <f>ROUND(ROUND(H98,2)*ROUND(G98,3),2)</f>
      </c>
      <c s="31" t="s">
        <v>52</v>
      </c>
      <c r="O98">
        <f>(I98*21)/100</f>
      </c>
      <c t="s">
        <v>23</v>
      </c>
    </row>
    <row r="99" spans="1:5" ht="12.75">
      <c r="A99" s="35" t="s">
        <v>53</v>
      </c>
      <c r="E99" s="36" t="s">
        <v>49</v>
      </c>
    </row>
    <row r="100" spans="1:5" ht="12.75">
      <c r="A100" s="37" t="s">
        <v>54</v>
      </c>
      <c r="E100" s="38" t="s">
        <v>49</v>
      </c>
    </row>
    <row r="101" spans="1:5" ht="127.5">
      <c r="A101" t="s">
        <v>56</v>
      </c>
      <c r="E101" s="36" t="s">
        <v>874</v>
      </c>
    </row>
    <row r="102" spans="1:16" ht="12.75">
      <c r="A102" s="25" t="s">
        <v>47</v>
      </c>
      <c s="29" t="s">
        <v>158</v>
      </c>
      <c s="29" t="s">
        <v>396</v>
      </c>
      <c s="25" t="s">
        <v>49</v>
      </c>
      <c s="30" t="s">
        <v>397</v>
      </c>
      <c s="31" t="s">
        <v>398</v>
      </c>
      <c s="32">
        <v>1</v>
      </c>
      <c s="33">
        <v>0</v>
      </c>
      <c s="34">
        <f>ROUND(ROUND(H102,2)*ROUND(G102,3),2)</f>
      </c>
      <c s="31" t="s">
        <v>52</v>
      </c>
      <c r="O102">
        <f>(I102*21)/100</f>
      </c>
      <c t="s">
        <v>23</v>
      </c>
    </row>
    <row r="103" spans="1:5" ht="12.75">
      <c r="A103" s="35" t="s">
        <v>53</v>
      </c>
      <c r="E103" s="36" t="s">
        <v>49</v>
      </c>
    </row>
    <row r="104" spans="1:5" ht="12.75">
      <c r="A104" s="37" t="s">
        <v>54</v>
      </c>
      <c r="E104" s="38" t="s">
        <v>49</v>
      </c>
    </row>
    <row r="105" spans="1:5" ht="140.25">
      <c r="A105" t="s">
        <v>56</v>
      </c>
      <c r="E105" s="36" t="s">
        <v>875</v>
      </c>
    </row>
    <row r="106" spans="1:16" ht="12.75">
      <c r="A106" s="25" t="s">
        <v>47</v>
      </c>
      <c s="29" t="s">
        <v>161</v>
      </c>
      <c s="29" t="s">
        <v>401</v>
      </c>
      <c s="25" t="s">
        <v>49</v>
      </c>
      <c s="30" t="s">
        <v>402</v>
      </c>
      <c s="31" t="s">
        <v>63</v>
      </c>
      <c s="32">
        <v>730</v>
      </c>
      <c s="33">
        <v>0</v>
      </c>
      <c s="34">
        <f>ROUND(ROUND(H106,2)*ROUND(G106,3),2)</f>
      </c>
      <c s="31" t="s">
        <v>52</v>
      </c>
      <c r="O106">
        <f>(I106*21)/100</f>
      </c>
      <c t="s">
        <v>23</v>
      </c>
    </row>
    <row r="107" spans="1:5" ht="12.75">
      <c r="A107" s="35" t="s">
        <v>53</v>
      </c>
      <c r="E107" s="36" t="s">
        <v>49</v>
      </c>
    </row>
    <row r="108" spans="1:5" ht="12.75">
      <c r="A108" s="37" t="s">
        <v>54</v>
      </c>
      <c r="E108" s="38" t="s">
        <v>49</v>
      </c>
    </row>
    <row r="109" spans="1:5" ht="140.25">
      <c r="A109" t="s">
        <v>56</v>
      </c>
      <c r="E109" s="36" t="s">
        <v>876</v>
      </c>
    </row>
    <row r="110" spans="1:16" ht="12.75">
      <c r="A110" s="25" t="s">
        <v>47</v>
      </c>
      <c s="29" t="s">
        <v>165</v>
      </c>
      <c s="29" t="s">
        <v>877</v>
      </c>
      <c s="25" t="s">
        <v>49</v>
      </c>
      <c s="30" t="s">
        <v>878</v>
      </c>
      <c s="31" t="s">
        <v>111</v>
      </c>
      <c s="32">
        <v>2</v>
      </c>
      <c s="33">
        <v>0</v>
      </c>
      <c s="34">
        <f>ROUND(ROUND(H110,2)*ROUND(G110,3),2)</f>
      </c>
      <c s="31" t="s">
        <v>52</v>
      </c>
      <c r="O110">
        <f>(I110*21)/100</f>
      </c>
      <c t="s">
        <v>23</v>
      </c>
    </row>
    <row r="111" spans="1:5" ht="12.75">
      <c r="A111" s="35" t="s">
        <v>53</v>
      </c>
      <c r="E111" s="36" t="s">
        <v>49</v>
      </c>
    </row>
    <row r="112" spans="1:5" ht="12.75">
      <c r="A112" s="37" t="s">
        <v>54</v>
      </c>
      <c r="E112" s="38" t="s">
        <v>49</v>
      </c>
    </row>
    <row r="113" spans="1:5" ht="153">
      <c r="A113" t="s">
        <v>56</v>
      </c>
      <c r="E113" s="36" t="s">
        <v>879</v>
      </c>
    </row>
    <row r="114" spans="1:16" ht="12.75">
      <c r="A114" s="25" t="s">
        <v>47</v>
      </c>
      <c s="29" t="s">
        <v>87</v>
      </c>
      <c s="29" t="s">
        <v>408</v>
      </c>
      <c s="25" t="s">
        <v>49</v>
      </c>
      <c s="30" t="s">
        <v>880</v>
      </c>
      <c s="31" t="s">
        <v>111</v>
      </c>
      <c s="32">
        <v>2</v>
      </c>
      <c s="33">
        <v>0</v>
      </c>
      <c s="34">
        <f>ROUND(ROUND(H114,2)*ROUND(G114,3),2)</f>
      </c>
      <c s="31" t="s">
        <v>52</v>
      </c>
      <c r="O114">
        <f>(I114*21)/100</f>
      </c>
      <c t="s">
        <v>23</v>
      </c>
    </row>
    <row r="115" spans="1:5" ht="12.75">
      <c r="A115" s="35" t="s">
        <v>53</v>
      </c>
      <c r="E115" s="36" t="s">
        <v>49</v>
      </c>
    </row>
    <row r="116" spans="1:5" ht="12.75">
      <c r="A116" s="37" t="s">
        <v>54</v>
      </c>
      <c r="E116" s="38" t="s">
        <v>49</v>
      </c>
    </row>
    <row r="117" spans="1:5" ht="127.5">
      <c r="A117" t="s">
        <v>56</v>
      </c>
      <c r="E117" s="36" t="s">
        <v>881</v>
      </c>
    </row>
    <row r="118" spans="1:16" ht="25.5">
      <c r="A118" s="25" t="s">
        <v>47</v>
      </c>
      <c s="29" t="s">
        <v>171</v>
      </c>
      <c s="29" t="s">
        <v>882</v>
      </c>
      <c s="25" t="s">
        <v>49</v>
      </c>
      <c s="30" t="s">
        <v>883</v>
      </c>
      <c s="31" t="s">
        <v>111</v>
      </c>
      <c s="32">
        <v>2</v>
      </c>
      <c s="33">
        <v>0</v>
      </c>
      <c s="34">
        <f>ROUND(ROUND(H118,2)*ROUND(G118,3),2)</f>
      </c>
      <c s="31" t="s">
        <v>52</v>
      </c>
      <c r="O118">
        <f>(I118*21)/100</f>
      </c>
      <c t="s">
        <v>23</v>
      </c>
    </row>
    <row r="119" spans="1:5" ht="12.75">
      <c r="A119" s="35" t="s">
        <v>53</v>
      </c>
      <c r="E119" s="36" t="s">
        <v>49</v>
      </c>
    </row>
    <row r="120" spans="1:5" ht="12.75">
      <c r="A120" s="37" t="s">
        <v>54</v>
      </c>
      <c r="E120" s="38" t="s">
        <v>49</v>
      </c>
    </row>
    <row r="121" spans="1:5" ht="153">
      <c r="A121" t="s">
        <v>56</v>
      </c>
      <c r="E121" s="36" t="s">
        <v>879</v>
      </c>
    </row>
    <row r="122" spans="1:16" ht="12.75">
      <c r="A122" s="25" t="s">
        <v>47</v>
      </c>
      <c s="29" t="s">
        <v>178</v>
      </c>
      <c s="29" t="s">
        <v>420</v>
      </c>
      <c s="25" t="s">
        <v>49</v>
      </c>
      <c s="30" t="s">
        <v>421</v>
      </c>
      <c s="31" t="s">
        <v>111</v>
      </c>
      <c s="32">
        <v>2</v>
      </c>
      <c s="33">
        <v>0</v>
      </c>
      <c s="34">
        <f>ROUND(ROUND(H122,2)*ROUND(G122,3),2)</f>
      </c>
      <c s="31" t="s">
        <v>52</v>
      </c>
      <c r="O122">
        <f>(I122*21)/100</f>
      </c>
      <c t="s">
        <v>23</v>
      </c>
    </row>
    <row r="123" spans="1:5" ht="12.75">
      <c r="A123" s="35" t="s">
        <v>53</v>
      </c>
      <c r="E123" s="36" t="s">
        <v>49</v>
      </c>
    </row>
    <row r="124" spans="1:5" ht="12.75">
      <c r="A124" s="37" t="s">
        <v>54</v>
      </c>
      <c r="E124" s="38" t="s">
        <v>49</v>
      </c>
    </row>
    <row r="125" spans="1:5" ht="127.5">
      <c r="A125" t="s">
        <v>56</v>
      </c>
      <c r="E125" s="36" t="s">
        <v>881</v>
      </c>
    </row>
    <row r="126" spans="1:16" ht="12.75">
      <c r="A126" s="25" t="s">
        <v>47</v>
      </c>
      <c s="29" t="s">
        <v>184</v>
      </c>
      <c s="29" t="s">
        <v>884</v>
      </c>
      <c s="25" t="s">
        <v>49</v>
      </c>
      <c s="30" t="s">
        <v>885</v>
      </c>
      <c s="31" t="s">
        <v>111</v>
      </c>
      <c s="32">
        <v>12</v>
      </c>
      <c s="33">
        <v>0</v>
      </c>
      <c s="34">
        <f>ROUND(ROUND(H126,2)*ROUND(G126,3),2)</f>
      </c>
      <c s="31" t="s">
        <v>52</v>
      </c>
      <c r="O126">
        <f>(I126*21)/100</f>
      </c>
      <c t="s">
        <v>23</v>
      </c>
    </row>
    <row r="127" spans="1:5" ht="12.75">
      <c r="A127" s="35" t="s">
        <v>53</v>
      </c>
      <c r="E127" s="36" t="s">
        <v>49</v>
      </c>
    </row>
    <row r="128" spans="1:5" ht="12.75">
      <c r="A128" s="37" t="s">
        <v>54</v>
      </c>
      <c r="E128" s="38" t="s">
        <v>49</v>
      </c>
    </row>
    <row r="129" spans="1:5" ht="153">
      <c r="A129" t="s">
        <v>56</v>
      </c>
      <c r="E129" s="36" t="s">
        <v>879</v>
      </c>
    </row>
    <row r="130" spans="1:16" ht="12.75">
      <c r="A130" s="25" t="s">
        <v>47</v>
      </c>
      <c s="29" t="s">
        <v>189</v>
      </c>
      <c s="29" t="s">
        <v>426</v>
      </c>
      <c s="25" t="s">
        <v>49</v>
      </c>
      <c s="30" t="s">
        <v>427</v>
      </c>
      <c s="31" t="s">
        <v>111</v>
      </c>
      <c s="32">
        <v>12</v>
      </c>
      <c s="33">
        <v>0</v>
      </c>
      <c s="34">
        <f>ROUND(ROUND(H130,2)*ROUND(G130,3),2)</f>
      </c>
      <c s="31" t="s">
        <v>52</v>
      </c>
      <c r="O130">
        <f>(I130*21)/100</f>
      </c>
      <c t="s">
        <v>23</v>
      </c>
    </row>
    <row r="131" spans="1:5" ht="12.75">
      <c r="A131" s="35" t="s">
        <v>53</v>
      </c>
      <c r="E131" s="36" t="s">
        <v>49</v>
      </c>
    </row>
    <row r="132" spans="1:5" ht="12.75">
      <c r="A132" s="37" t="s">
        <v>54</v>
      </c>
      <c r="E132" s="38" t="s">
        <v>49</v>
      </c>
    </row>
    <row r="133" spans="1:5" ht="127.5">
      <c r="A133" t="s">
        <v>56</v>
      </c>
      <c r="E133" s="36" t="s">
        <v>881</v>
      </c>
    </row>
    <row r="134" spans="1:16" ht="12.75">
      <c r="A134" s="25" t="s">
        <v>47</v>
      </c>
      <c s="29" t="s">
        <v>192</v>
      </c>
      <c s="29" t="s">
        <v>886</v>
      </c>
      <c s="25" t="s">
        <v>49</v>
      </c>
      <c s="30" t="s">
        <v>887</v>
      </c>
      <c s="31" t="s">
        <v>111</v>
      </c>
      <c s="32">
        <v>3</v>
      </c>
      <c s="33">
        <v>0</v>
      </c>
      <c s="34">
        <f>ROUND(ROUND(H134,2)*ROUND(G134,3),2)</f>
      </c>
      <c s="31" t="s">
        <v>52</v>
      </c>
      <c r="O134">
        <f>(I134*21)/100</f>
      </c>
      <c t="s">
        <v>23</v>
      </c>
    </row>
    <row r="135" spans="1:5" ht="12.75">
      <c r="A135" s="35" t="s">
        <v>53</v>
      </c>
      <c r="E135" s="36" t="s">
        <v>49</v>
      </c>
    </row>
    <row r="136" spans="1:5" ht="12.75">
      <c r="A136" s="37" t="s">
        <v>54</v>
      </c>
      <c r="E136" s="38" t="s">
        <v>49</v>
      </c>
    </row>
    <row r="137" spans="1:5" ht="153">
      <c r="A137" t="s">
        <v>56</v>
      </c>
      <c r="E137" s="36" t="s">
        <v>888</v>
      </c>
    </row>
    <row r="138" spans="1:16" ht="12.75">
      <c r="A138" s="25" t="s">
        <v>47</v>
      </c>
      <c s="29" t="s">
        <v>196</v>
      </c>
      <c s="29" t="s">
        <v>889</v>
      </c>
      <c s="25" t="s">
        <v>49</v>
      </c>
      <c s="30" t="s">
        <v>890</v>
      </c>
      <c s="31" t="s">
        <v>111</v>
      </c>
      <c s="32">
        <v>3</v>
      </c>
      <c s="33">
        <v>0</v>
      </c>
      <c s="34">
        <f>ROUND(ROUND(H138,2)*ROUND(G138,3),2)</f>
      </c>
      <c s="31" t="s">
        <v>52</v>
      </c>
      <c r="O138">
        <f>(I138*21)/100</f>
      </c>
      <c t="s">
        <v>23</v>
      </c>
    </row>
    <row r="139" spans="1:5" ht="12.75">
      <c r="A139" s="35" t="s">
        <v>53</v>
      </c>
      <c r="E139" s="36" t="s">
        <v>49</v>
      </c>
    </row>
    <row r="140" spans="1:5" ht="12.75">
      <c r="A140" s="37" t="s">
        <v>54</v>
      </c>
      <c r="E140" s="38" t="s">
        <v>49</v>
      </c>
    </row>
    <row r="141" spans="1:5" ht="127.5">
      <c r="A141" t="s">
        <v>56</v>
      </c>
      <c r="E141" s="36" t="s">
        <v>881</v>
      </c>
    </row>
    <row r="142" spans="1:16" ht="12.75">
      <c r="A142" s="25" t="s">
        <v>47</v>
      </c>
      <c s="29" t="s">
        <v>199</v>
      </c>
      <c s="29" t="s">
        <v>429</v>
      </c>
      <c s="25" t="s">
        <v>49</v>
      </c>
      <c s="30" t="s">
        <v>430</v>
      </c>
      <c s="31" t="s">
        <v>111</v>
      </c>
      <c s="32">
        <v>3</v>
      </c>
      <c s="33">
        <v>0</v>
      </c>
      <c s="34">
        <f>ROUND(ROUND(H142,2)*ROUND(G142,3),2)</f>
      </c>
      <c s="31" t="s">
        <v>52</v>
      </c>
      <c r="O142">
        <f>(I142*21)/100</f>
      </c>
      <c t="s">
        <v>23</v>
      </c>
    </row>
    <row r="143" spans="1:5" ht="25.5">
      <c r="A143" s="35" t="s">
        <v>53</v>
      </c>
      <c r="E143" s="36" t="s">
        <v>891</v>
      </c>
    </row>
    <row r="144" spans="1:5" ht="12.75">
      <c r="A144" s="37" t="s">
        <v>54</v>
      </c>
      <c r="E144" s="38" t="s">
        <v>49</v>
      </c>
    </row>
    <row r="145" spans="1:5" ht="153">
      <c r="A145" t="s">
        <v>56</v>
      </c>
      <c r="E145" s="36" t="s">
        <v>888</v>
      </c>
    </row>
    <row r="146" spans="1:16" ht="12.75">
      <c r="A146" s="25" t="s">
        <v>47</v>
      </c>
      <c s="29" t="s">
        <v>203</v>
      </c>
      <c s="29" t="s">
        <v>433</v>
      </c>
      <c s="25" t="s">
        <v>49</v>
      </c>
      <c s="30" t="s">
        <v>434</v>
      </c>
      <c s="31" t="s">
        <v>111</v>
      </c>
      <c s="32">
        <v>3</v>
      </c>
      <c s="33">
        <v>0</v>
      </c>
      <c s="34">
        <f>ROUND(ROUND(H146,2)*ROUND(G146,3),2)</f>
      </c>
      <c s="31" t="s">
        <v>52</v>
      </c>
      <c r="O146">
        <f>(I146*21)/100</f>
      </c>
      <c t="s">
        <v>23</v>
      </c>
    </row>
    <row r="147" spans="1:5" ht="12.75">
      <c r="A147" s="35" t="s">
        <v>53</v>
      </c>
      <c r="E147" s="36" t="s">
        <v>49</v>
      </c>
    </row>
    <row r="148" spans="1:5" ht="12.75">
      <c r="A148" s="37" t="s">
        <v>54</v>
      </c>
      <c r="E148" s="38" t="s">
        <v>49</v>
      </c>
    </row>
    <row r="149" spans="1:5" ht="127.5">
      <c r="A149" t="s">
        <v>56</v>
      </c>
      <c r="E149" s="36" t="s">
        <v>881</v>
      </c>
    </row>
    <row r="150" spans="1:18" ht="12.75" customHeight="1">
      <c r="A150" s="6" t="s">
        <v>45</v>
      </c>
      <c s="6"/>
      <c s="40" t="s">
        <v>144</v>
      </c>
      <c s="6"/>
      <c s="27" t="s">
        <v>892</v>
      </c>
      <c s="6"/>
      <c s="6"/>
      <c s="6"/>
      <c s="41">
        <f>0+Q150</f>
      </c>
      <c s="6"/>
      <c r="O150">
        <f>0+R150</f>
      </c>
      <c r="Q150">
        <f>0+I151+I155+I159+I163+I167+I171+I175+I179+I183+I187+I191+I195+I199+I203+I207+I211+I215+I219+I223+I227+I231+I235+I239</f>
      </c>
      <c>
        <f>0+O151+O155+O159+O163+O167+O171+O175+O179+O183+O187+O191+O195+O199+O203+O207+O211+O215+O219+O223+O227+O231+O235+O239</f>
      </c>
    </row>
    <row r="151" spans="1:16" ht="12.75">
      <c r="A151" s="25" t="s">
        <v>47</v>
      </c>
      <c s="29" t="s">
        <v>207</v>
      </c>
      <c s="29" t="s">
        <v>893</v>
      </c>
      <c s="25" t="s">
        <v>49</v>
      </c>
      <c s="30" t="s">
        <v>894</v>
      </c>
      <c s="31" t="s">
        <v>111</v>
      </c>
      <c s="32">
        <v>1</v>
      </c>
      <c s="33">
        <v>0</v>
      </c>
      <c s="34">
        <f>ROUND(ROUND(H151,2)*ROUND(G151,3),2)</f>
      </c>
      <c s="31" t="s">
        <v>52</v>
      </c>
      <c r="O151">
        <f>(I151*21)/100</f>
      </c>
      <c t="s">
        <v>23</v>
      </c>
    </row>
    <row r="152" spans="1:5" ht="12.75">
      <c r="A152" s="35" t="s">
        <v>53</v>
      </c>
      <c r="E152" s="36" t="s">
        <v>895</v>
      </c>
    </row>
    <row r="153" spans="1:5" ht="12.75">
      <c r="A153" s="37" t="s">
        <v>54</v>
      </c>
      <c r="E153" s="38" t="s">
        <v>49</v>
      </c>
    </row>
    <row r="154" spans="1:5" ht="76.5">
      <c r="A154" t="s">
        <v>56</v>
      </c>
      <c r="E154" s="36" t="s">
        <v>896</v>
      </c>
    </row>
    <row r="155" spans="1:16" ht="12.75">
      <c r="A155" s="25" t="s">
        <v>47</v>
      </c>
      <c s="29" t="s">
        <v>213</v>
      </c>
      <c s="29" t="s">
        <v>147</v>
      </c>
      <c s="25" t="s">
        <v>49</v>
      </c>
      <c s="30" t="s">
        <v>148</v>
      </c>
      <c s="31" t="s">
        <v>63</v>
      </c>
      <c s="32">
        <v>75</v>
      </c>
      <c s="33">
        <v>0</v>
      </c>
      <c s="34">
        <f>ROUND(ROUND(H155,2)*ROUND(G155,3),2)</f>
      </c>
      <c s="31" t="s">
        <v>52</v>
      </c>
      <c r="O155">
        <f>(I155*21)/100</f>
      </c>
      <c t="s">
        <v>23</v>
      </c>
    </row>
    <row r="156" spans="1:5" ht="12.75">
      <c r="A156" s="35" t="s">
        <v>53</v>
      </c>
      <c r="E156" s="36" t="s">
        <v>49</v>
      </c>
    </row>
    <row r="157" spans="1:5" ht="12.75">
      <c r="A157" s="37" t="s">
        <v>54</v>
      </c>
      <c r="E157" s="38" t="s">
        <v>897</v>
      </c>
    </row>
    <row r="158" spans="1:5" ht="127.5">
      <c r="A158" t="s">
        <v>56</v>
      </c>
      <c r="E158" s="36" t="s">
        <v>898</v>
      </c>
    </row>
    <row r="159" spans="1:16" ht="12.75">
      <c r="A159" s="25" t="s">
        <v>47</v>
      </c>
      <c s="29" t="s">
        <v>217</v>
      </c>
      <c s="29" t="s">
        <v>151</v>
      </c>
      <c s="25" t="s">
        <v>49</v>
      </c>
      <c s="30" t="s">
        <v>152</v>
      </c>
      <c s="31" t="s">
        <v>111</v>
      </c>
      <c s="32">
        <v>6</v>
      </c>
      <c s="33">
        <v>0</v>
      </c>
      <c s="34">
        <f>ROUND(ROUND(H159,2)*ROUND(G159,3),2)</f>
      </c>
      <c s="31" t="s">
        <v>52</v>
      </c>
      <c r="O159">
        <f>(I159*21)/100</f>
      </c>
      <c t="s">
        <v>23</v>
      </c>
    </row>
    <row r="160" spans="1:5" ht="12.75">
      <c r="A160" s="35" t="s">
        <v>53</v>
      </c>
      <c r="E160" s="36" t="s">
        <v>49</v>
      </c>
    </row>
    <row r="161" spans="1:5" ht="12.75">
      <c r="A161" s="37" t="s">
        <v>54</v>
      </c>
      <c r="E161" s="38" t="s">
        <v>49</v>
      </c>
    </row>
    <row r="162" spans="1:5" ht="102">
      <c r="A162" t="s">
        <v>56</v>
      </c>
      <c r="E162" s="36" t="s">
        <v>899</v>
      </c>
    </row>
    <row r="163" spans="1:16" ht="12.75">
      <c r="A163" s="25" t="s">
        <v>47</v>
      </c>
      <c s="29" t="s">
        <v>221</v>
      </c>
      <c s="29" t="s">
        <v>900</v>
      </c>
      <c s="25" t="s">
        <v>49</v>
      </c>
      <c s="30" t="s">
        <v>901</v>
      </c>
      <c s="31" t="s">
        <v>111</v>
      </c>
      <c s="32">
        <v>1</v>
      </c>
      <c s="33">
        <v>0</v>
      </c>
      <c s="34">
        <f>ROUND(ROUND(H163,2)*ROUND(G163,3),2)</f>
      </c>
      <c s="31" t="s">
        <v>52</v>
      </c>
      <c r="O163">
        <f>(I163*21)/100</f>
      </c>
      <c t="s">
        <v>23</v>
      </c>
    </row>
    <row r="164" spans="1:5" ht="12.75">
      <c r="A164" s="35" t="s">
        <v>53</v>
      </c>
      <c r="E164" s="36" t="s">
        <v>49</v>
      </c>
    </row>
    <row r="165" spans="1:5" ht="12.75">
      <c r="A165" s="37" t="s">
        <v>54</v>
      </c>
      <c r="E165" s="38" t="s">
        <v>49</v>
      </c>
    </row>
    <row r="166" spans="1:5" ht="76.5">
      <c r="A166" t="s">
        <v>56</v>
      </c>
      <c r="E166" s="36" t="s">
        <v>817</v>
      </c>
    </row>
    <row r="167" spans="1:16" ht="12.75">
      <c r="A167" s="25" t="s">
        <v>47</v>
      </c>
      <c s="29" t="s">
        <v>225</v>
      </c>
      <c s="29" t="s">
        <v>902</v>
      </c>
      <c s="25" t="s">
        <v>49</v>
      </c>
      <c s="30" t="s">
        <v>903</v>
      </c>
      <c s="31" t="s">
        <v>111</v>
      </c>
      <c s="32">
        <v>22</v>
      </c>
      <c s="33">
        <v>0</v>
      </c>
      <c s="34">
        <f>ROUND(ROUND(H167,2)*ROUND(G167,3),2)</f>
      </c>
      <c s="31" t="s">
        <v>52</v>
      </c>
      <c r="O167">
        <f>(I167*21)/100</f>
      </c>
      <c t="s">
        <v>23</v>
      </c>
    </row>
    <row r="168" spans="1:5" ht="12.75">
      <c r="A168" s="35" t="s">
        <v>53</v>
      </c>
      <c r="E168" s="36" t="s">
        <v>904</v>
      </c>
    </row>
    <row r="169" spans="1:5" ht="12.75">
      <c r="A169" s="37" t="s">
        <v>54</v>
      </c>
      <c r="E169" s="38" t="s">
        <v>49</v>
      </c>
    </row>
    <row r="170" spans="1:5" ht="76.5">
      <c r="A170" t="s">
        <v>56</v>
      </c>
      <c r="E170" s="36" t="s">
        <v>905</v>
      </c>
    </row>
    <row r="171" spans="1:16" ht="12.75">
      <c r="A171" s="25" t="s">
        <v>47</v>
      </c>
      <c s="29" t="s">
        <v>229</v>
      </c>
      <c s="29" t="s">
        <v>906</v>
      </c>
      <c s="25" t="s">
        <v>49</v>
      </c>
      <c s="30" t="s">
        <v>907</v>
      </c>
      <c s="31" t="s">
        <v>111</v>
      </c>
      <c s="32">
        <v>4</v>
      </c>
      <c s="33">
        <v>0</v>
      </c>
      <c s="34">
        <f>ROUND(ROUND(H171,2)*ROUND(G171,3),2)</f>
      </c>
      <c s="31" t="s">
        <v>52</v>
      </c>
      <c r="O171">
        <f>(I171*21)/100</f>
      </c>
      <c t="s">
        <v>23</v>
      </c>
    </row>
    <row r="172" spans="1:5" ht="12.75">
      <c r="A172" s="35" t="s">
        <v>53</v>
      </c>
      <c r="E172" s="36" t="s">
        <v>49</v>
      </c>
    </row>
    <row r="173" spans="1:5" ht="12.75">
      <c r="A173" s="37" t="s">
        <v>54</v>
      </c>
      <c r="E173" s="38" t="s">
        <v>49</v>
      </c>
    </row>
    <row r="174" spans="1:5" ht="102">
      <c r="A174" t="s">
        <v>56</v>
      </c>
      <c r="E174" s="36" t="s">
        <v>908</v>
      </c>
    </row>
    <row r="175" spans="1:16" ht="12.75">
      <c r="A175" s="25" t="s">
        <v>47</v>
      </c>
      <c s="29" t="s">
        <v>233</v>
      </c>
      <c s="29" t="s">
        <v>909</v>
      </c>
      <c s="25" t="s">
        <v>49</v>
      </c>
      <c s="30" t="s">
        <v>910</v>
      </c>
      <c s="31" t="s">
        <v>63</v>
      </c>
      <c s="32">
        <v>810</v>
      </c>
      <c s="33">
        <v>0</v>
      </c>
      <c s="34">
        <f>ROUND(ROUND(H175,2)*ROUND(G175,3),2)</f>
      </c>
      <c s="31" t="s">
        <v>52</v>
      </c>
      <c r="O175">
        <f>(I175*21)/100</f>
      </c>
      <c t="s">
        <v>23</v>
      </c>
    </row>
    <row r="176" spans="1:5" ht="12.75">
      <c r="A176" s="35" t="s">
        <v>53</v>
      </c>
      <c r="E176" s="36" t="s">
        <v>49</v>
      </c>
    </row>
    <row r="177" spans="1:5" ht="12.75">
      <c r="A177" s="37" t="s">
        <v>54</v>
      </c>
      <c r="E177" s="38" t="s">
        <v>49</v>
      </c>
    </row>
    <row r="178" spans="1:5" ht="89.25">
      <c r="A178" t="s">
        <v>56</v>
      </c>
      <c r="E178" s="36" t="s">
        <v>911</v>
      </c>
    </row>
    <row r="179" spans="1:16" ht="25.5">
      <c r="A179" s="25" t="s">
        <v>47</v>
      </c>
      <c s="29" t="s">
        <v>237</v>
      </c>
      <c s="29" t="s">
        <v>166</v>
      </c>
      <c s="25" t="s">
        <v>49</v>
      </c>
      <c s="30" t="s">
        <v>167</v>
      </c>
      <c s="31" t="s">
        <v>111</v>
      </c>
      <c s="32">
        <v>4</v>
      </c>
      <c s="33">
        <v>0</v>
      </c>
      <c s="34">
        <f>ROUND(ROUND(H179,2)*ROUND(G179,3),2)</f>
      </c>
      <c s="31" t="s">
        <v>52</v>
      </c>
      <c r="O179">
        <f>(I179*21)/100</f>
      </c>
      <c t="s">
        <v>23</v>
      </c>
    </row>
    <row r="180" spans="1:5" ht="12.75">
      <c r="A180" s="35" t="s">
        <v>53</v>
      </c>
      <c r="E180" s="36" t="s">
        <v>49</v>
      </c>
    </row>
    <row r="181" spans="1:5" ht="12.75">
      <c r="A181" s="37" t="s">
        <v>54</v>
      </c>
      <c r="E181" s="38" t="s">
        <v>49</v>
      </c>
    </row>
    <row r="182" spans="1:5" ht="102">
      <c r="A182" t="s">
        <v>56</v>
      </c>
      <c r="E182" s="36" t="s">
        <v>912</v>
      </c>
    </row>
    <row r="183" spans="1:16" ht="25.5">
      <c r="A183" s="25" t="s">
        <v>47</v>
      </c>
      <c s="29" t="s">
        <v>241</v>
      </c>
      <c s="29" t="s">
        <v>913</v>
      </c>
      <c s="25" t="s">
        <v>49</v>
      </c>
      <c s="30" t="s">
        <v>914</v>
      </c>
      <c s="31" t="s">
        <v>111</v>
      </c>
      <c s="32">
        <v>2</v>
      </c>
      <c s="33">
        <v>0</v>
      </c>
      <c s="34">
        <f>ROUND(ROUND(H183,2)*ROUND(G183,3),2)</f>
      </c>
      <c s="31" t="s">
        <v>52</v>
      </c>
      <c r="O183">
        <f>(I183*21)/100</f>
      </c>
      <c t="s">
        <v>23</v>
      </c>
    </row>
    <row r="184" spans="1:5" ht="12.75">
      <c r="A184" s="35" t="s">
        <v>53</v>
      </c>
      <c r="E184" s="36" t="s">
        <v>49</v>
      </c>
    </row>
    <row r="185" spans="1:5" ht="12.75">
      <c r="A185" s="37" t="s">
        <v>54</v>
      </c>
      <c r="E185" s="38" t="s">
        <v>49</v>
      </c>
    </row>
    <row r="186" spans="1:5" ht="102">
      <c r="A186" t="s">
        <v>56</v>
      </c>
      <c r="E186" s="36" t="s">
        <v>912</v>
      </c>
    </row>
    <row r="187" spans="1:16" ht="25.5">
      <c r="A187" s="25" t="s">
        <v>47</v>
      </c>
      <c s="29" t="s">
        <v>246</v>
      </c>
      <c s="29" t="s">
        <v>915</v>
      </c>
      <c s="25" t="s">
        <v>49</v>
      </c>
      <c s="30" t="s">
        <v>916</v>
      </c>
      <c s="31" t="s">
        <v>111</v>
      </c>
      <c s="32">
        <v>1</v>
      </c>
      <c s="33">
        <v>0</v>
      </c>
      <c s="34">
        <f>ROUND(ROUND(H187,2)*ROUND(G187,3),2)</f>
      </c>
      <c s="31" t="s">
        <v>52</v>
      </c>
      <c r="O187">
        <f>(I187*21)/100</f>
      </c>
      <c t="s">
        <v>23</v>
      </c>
    </row>
    <row r="188" spans="1:5" ht="12.75">
      <c r="A188" s="35" t="s">
        <v>53</v>
      </c>
      <c r="E188" s="36" t="s">
        <v>917</v>
      </c>
    </row>
    <row r="189" spans="1:5" ht="12.75">
      <c r="A189" s="37" t="s">
        <v>54</v>
      </c>
      <c r="E189" s="38" t="s">
        <v>49</v>
      </c>
    </row>
    <row r="190" spans="1:5" ht="102">
      <c r="A190" t="s">
        <v>56</v>
      </c>
      <c r="E190" s="36" t="s">
        <v>918</v>
      </c>
    </row>
    <row r="191" spans="1:16" ht="25.5">
      <c r="A191" s="25" t="s">
        <v>47</v>
      </c>
      <c s="29" t="s">
        <v>253</v>
      </c>
      <c s="29" t="s">
        <v>919</v>
      </c>
      <c s="25" t="s">
        <v>49</v>
      </c>
      <c s="30" t="s">
        <v>920</v>
      </c>
      <c s="31" t="s">
        <v>111</v>
      </c>
      <c s="32">
        <v>2</v>
      </c>
      <c s="33">
        <v>0</v>
      </c>
      <c s="34">
        <f>ROUND(ROUND(H191,2)*ROUND(G191,3),2)</f>
      </c>
      <c s="31" t="s">
        <v>52</v>
      </c>
      <c r="O191">
        <f>(I191*21)/100</f>
      </c>
      <c t="s">
        <v>23</v>
      </c>
    </row>
    <row r="192" spans="1:5" ht="25.5">
      <c r="A192" s="35" t="s">
        <v>53</v>
      </c>
      <c r="E192" s="36" t="s">
        <v>921</v>
      </c>
    </row>
    <row r="193" spans="1:5" ht="12.75">
      <c r="A193" s="37" t="s">
        <v>54</v>
      </c>
      <c r="E193" s="38" t="s">
        <v>49</v>
      </c>
    </row>
    <row r="194" spans="1:5" ht="89.25">
      <c r="A194" t="s">
        <v>56</v>
      </c>
      <c r="E194" s="36" t="s">
        <v>922</v>
      </c>
    </row>
    <row r="195" spans="1:16" ht="25.5">
      <c r="A195" s="25" t="s">
        <v>47</v>
      </c>
      <c s="29" t="s">
        <v>257</v>
      </c>
      <c s="29" t="s">
        <v>923</v>
      </c>
      <c s="25" t="s">
        <v>49</v>
      </c>
      <c s="30" t="s">
        <v>924</v>
      </c>
      <c s="31" t="s">
        <v>111</v>
      </c>
      <c s="32">
        <v>1</v>
      </c>
      <c s="33">
        <v>0</v>
      </c>
      <c s="34">
        <f>ROUND(ROUND(H195,2)*ROUND(G195,3),2)</f>
      </c>
      <c s="31" t="s">
        <v>52</v>
      </c>
      <c r="O195">
        <f>(I195*21)/100</f>
      </c>
      <c t="s">
        <v>23</v>
      </c>
    </row>
    <row r="196" spans="1:5" ht="12.75">
      <c r="A196" s="35" t="s">
        <v>53</v>
      </c>
      <c r="E196" s="36" t="s">
        <v>49</v>
      </c>
    </row>
    <row r="197" spans="1:5" ht="12.75">
      <c r="A197" s="37" t="s">
        <v>54</v>
      </c>
      <c r="E197" s="38" t="s">
        <v>49</v>
      </c>
    </row>
    <row r="198" spans="1:5" ht="89.25">
      <c r="A198" t="s">
        <v>56</v>
      </c>
      <c r="E198" s="36" t="s">
        <v>925</v>
      </c>
    </row>
    <row r="199" spans="1:16" ht="25.5">
      <c r="A199" s="25" t="s">
        <v>47</v>
      </c>
      <c s="29" t="s">
        <v>261</v>
      </c>
      <c s="29" t="s">
        <v>926</v>
      </c>
      <c s="25" t="s">
        <v>49</v>
      </c>
      <c s="30" t="s">
        <v>927</v>
      </c>
      <c s="31" t="s">
        <v>111</v>
      </c>
      <c s="32">
        <v>1</v>
      </c>
      <c s="33">
        <v>0</v>
      </c>
      <c s="34">
        <f>ROUND(ROUND(H199,2)*ROUND(G199,3),2)</f>
      </c>
      <c s="31" t="s">
        <v>52</v>
      </c>
      <c r="O199">
        <f>(I199*21)/100</f>
      </c>
      <c t="s">
        <v>23</v>
      </c>
    </row>
    <row r="200" spans="1:5" ht="25.5">
      <c r="A200" s="35" t="s">
        <v>53</v>
      </c>
      <c r="E200" s="36" t="s">
        <v>928</v>
      </c>
    </row>
    <row r="201" spans="1:5" ht="12.75">
      <c r="A201" s="37" t="s">
        <v>54</v>
      </c>
      <c r="E201" s="38" t="s">
        <v>49</v>
      </c>
    </row>
    <row r="202" spans="1:5" ht="89.25">
      <c r="A202" t="s">
        <v>56</v>
      </c>
      <c r="E202" s="36" t="s">
        <v>929</v>
      </c>
    </row>
    <row r="203" spans="1:16" ht="12.75">
      <c r="A203" s="25" t="s">
        <v>47</v>
      </c>
      <c s="29" t="s">
        <v>266</v>
      </c>
      <c s="29" t="s">
        <v>168</v>
      </c>
      <c s="25" t="s">
        <v>49</v>
      </c>
      <c s="30" t="s">
        <v>169</v>
      </c>
      <c s="31" t="s">
        <v>111</v>
      </c>
      <c s="32">
        <v>1</v>
      </c>
      <c s="33">
        <v>0</v>
      </c>
      <c s="34">
        <f>ROUND(ROUND(H203,2)*ROUND(G203,3),2)</f>
      </c>
      <c s="31" t="s">
        <v>52</v>
      </c>
      <c r="O203">
        <f>(I203*21)/100</f>
      </c>
      <c t="s">
        <v>23</v>
      </c>
    </row>
    <row r="204" spans="1:5" ht="25.5">
      <c r="A204" s="35" t="s">
        <v>53</v>
      </c>
      <c r="E204" s="36" t="s">
        <v>930</v>
      </c>
    </row>
    <row r="205" spans="1:5" ht="12.75">
      <c r="A205" s="37" t="s">
        <v>54</v>
      </c>
      <c r="E205" s="38" t="s">
        <v>49</v>
      </c>
    </row>
    <row r="206" spans="1:5" ht="127.5">
      <c r="A206" t="s">
        <v>56</v>
      </c>
      <c r="E206" s="36" t="s">
        <v>931</v>
      </c>
    </row>
    <row r="207" spans="1:16" ht="12.75">
      <c r="A207" s="25" t="s">
        <v>47</v>
      </c>
      <c s="29" t="s">
        <v>272</v>
      </c>
      <c s="29" t="s">
        <v>932</v>
      </c>
      <c s="25" t="s">
        <v>49</v>
      </c>
      <c s="30" t="s">
        <v>933</v>
      </c>
      <c s="31" t="s">
        <v>111</v>
      </c>
      <c s="32">
        <v>1</v>
      </c>
      <c s="33">
        <v>0</v>
      </c>
      <c s="34">
        <f>ROUND(ROUND(H207,2)*ROUND(G207,3),2)</f>
      </c>
      <c s="31" t="s">
        <v>52</v>
      </c>
      <c r="O207">
        <f>(I207*21)/100</f>
      </c>
      <c t="s">
        <v>23</v>
      </c>
    </row>
    <row r="208" spans="1:5" ht="12.75">
      <c r="A208" s="35" t="s">
        <v>53</v>
      </c>
      <c r="E208" s="36" t="s">
        <v>934</v>
      </c>
    </row>
    <row r="209" spans="1:5" ht="12.75">
      <c r="A209" s="37" t="s">
        <v>54</v>
      </c>
      <c r="E209" s="38" t="s">
        <v>49</v>
      </c>
    </row>
    <row r="210" spans="1:5" ht="102">
      <c r="A210" t="s">
        <v>56</v>
      </c>
      <c r="E210" s="36" t="s">
        <v>935</v>
      </c>
    </row>
    <row r="211" spans="1:16" ht="12.75">
      <c r="A211" s="25" t="s">
        <v>47</v>
      </c>
      <c s="29" t="s">
        <v>276</v>
      </c>
      <c s="29" t="s">
        <v>936</v>
      </c>
      <c s="25" t="s">
        <v>49</v>
      </c>
      <c s="30" t="s">
        <v>937</v>
      </c>
      <c s="31" t="s">
        <v>111</v>
      </c>
      <c s="32">
        <v>1</v>
      </c>
      <c s="33">
        <v>0</v>
      </c>
      <c s="34">
        <f>ROUND(ROUND(H211,2)*ROUND(G211,3),2)</f>
      </c>
      <c s="31" t="s">
        <v>52</v>
      </c>
      <c r="O211">
        <f>(I211*21)/100</f>
      </c>
      <c t="s">
        <v>23</v>
      </c>
    </row>
    <row r="212" spans="1:5" ht="12.75">
      <c r="A212" s="35" t="s">
        <v>53</v>
      </c>
      <c r="E212" s="36" t="s">
        <v>895</v>
      </c>
    </row>
    <row r="213" spans="1:5" ht="12.75">
      <c r="A213" s="37" t="s">
        <v>54</v>
      </c>
      <c r="E213" s="38" t="s">
        <v>49</v>
      </c>
    </row>
    <row r="214" spans="1:5" ht="102">
      <c r="A214" t="s">
        <v>56</v>
      </c>
      <c r="E214" s="36" t="s">
        <v>935</v>
      </c>
    </row>
    <row r="215" spans="1:16" ht="12.75">
      <c r="A215" s="25" t="s">
        <v>47</v>
      </c>
      <c s="29" t="s">
        <v>280</v>
      </c>
      <c s="29" t="s">
        <v>938</v>
      </c>
      <c s="25" t="s">
        <v>49</v>
      </c>
      <c s="30" t="s">
        <v>939</v>
      </c>
      <c s="31" t="s">
        <v>111</v>
      </c>
      <c s="32">
        <v>1</v>
      </c>
      <c s="33">
        <v>0</v>
      </c>
      <c s="34">
        <f>ROUND(ROUND(H215,2)*ROUND(G215,3),2)</f>
      </c>
      <c s="31" t="s">
        <v>52</v>
      </c>
      <c r="O215">
        <f>(I215*21)/100</f>
      </c>
      <c t="s">
        <v>23</v>
      </c>
    </row>
    <row r="216" spans="1:5" ht="12.75">
      <c r="A216" s="35" t="s">
        <v>53</v>
      </c>
      <c r="E216" s="36" t="s">
        <v>49</v>
      </c>
    </row>
    <row r="217" spans="1:5" ht="12.75">
      <c r="A217" s="37" t="s">
        <v>54</v>
      </c>
      <c r="E217" s="38" t="s">
        <v>49</v>
      </c>
    </row>
    <row r="218" spans="1:5" ht="102">
      <c r="A218" t="s">
        <v>56</v>
      </c>
      <c r="E218" s="36" t="s">
        <v>935</v>
      </c>
    </row>
    <row r="219" spans="1:16" ht="12.75">
      <c r="A219" s="25" t="s">
        <v>47</v>
      </c>
      <c s="29" t="s">
        <v>284</v>
      </c>
      <c s="29" t="s">
        <v>940</v>
      </c>
      <c s="25" t="s">
        <v>49</v>
      </c>
      <c s="30" t="s">
        <v>941</v>
      </c>
      <c s="31" t="s">
        <v>111</v>
      </c>
      <c s="32">
        <v>1</v>
      </c>
      <c s="33">
        <v>0</v>
      </c>
      <c s="34">
        <f>ROUND(ROUND(H219,2)*ROUND(G219,3),2)</f>
      </c>
      <c s="31" t="s">
        <v>52</v>
      </c>
      <c r="O219">
        <f>(I219*21)/100</f>
      </c>
      <c t="s">
        <v>23</v>
      </c>
    </row>
    <row r="220" spans="1:5" ht="12.75">
      <c r="A220" s="35" t="s">
        <v>53</v>
      </c>
      <c r="E220" s="36" t="s">
        <v>49</v>
      </c>
    </row>
    <row r="221" spans="1:5" ht="12.75">
      <c r="A221" s="37" t="s">
        <v>54</v>
      </c>
      <c r="E221" s="38" t="s">
        <v>49</v>
      </c>
    </row>
    <row r="222" spans="1:5" ht="102">
      <c r="A222" t="s">
        <v>56</v>
      </c>
      <c r="E222" s="36" t="s">
        <v>935</v>
      </c>
    </row>
    <row r="223" spans="1:16" ht="12.75">
      <c r="A223" s="25" t="s">
        <v>47</v>
      </c>
      <c s="29" t="s">
        <v>288</v>
      </c>
      <c s="29" t="s">
        <v>942</v>
      </c>
      <c s="25" t="s">
        <v>49</v>
      </c>
      <c s="30" t="s">
        <v>943</v>
      </c>
      <c s="31" t="s">
        <v>111</v>
      </c>
      <c s="32">
        <v>1</v>
      </c>
      <c s="33">
        <v>0</v>
      </c>
      <c s="34">
        <f>ROUND(ROUND(H223,2)*ROUND(G223,3),2)</f>
      </c>
      <c s="31" t="s">
        <v>52</v>
      </c>
      <c r="O223">
        <f>(I223*21)/100</f>
      </c>
      <c t="s">
        <v>23</v>
      </c>
    </row>
    <row r="224" spans="1:5" ht="12.75">
      <c r="A224" s="35" t="s">
        <v>53</v>
      </c>
      <c r="E224" s="36" t="s">
        <v>49</v>
      </c>
    </row>
    <row r="225" spans="1:5" ht="12.75">
      <c r="A225" s="37" t="s">
        <v>54</v>
      </c>
      <c r="E225" s="38" t="s">
        <v>49</v>
      </c>
    </row>
    <row r="226" spans="1:5" ht="102">
      <c r="A226" t="s">
        <v>56</v>
      </c>
      <c r="E226" s="36" t="s">
        <v>935</v>
      </c>
    </row>
    <row r="227" spans="1:16" ht="12.75">
      <c r="A227" s="25" t="s">
        <v>47</v>
      </c>
      <c s="29" t="s">
        <v>292</v>
      </c>
      <c s="29" t="s">
        <v>944</v>
      </c>
      <c s="25" t="s">
        <v>49</v>
      </c>
      <c s="30" t="s">
        <v>945</v>
      </c>
      <c s="31" t="s">
        <v>111</v>
      </c>
      <c s="32">
        <v>3</v>
      </c>
      <c s="33">
        <v>0</v>
      </c>
      <c s="34">
        <f>ROUND(ROUND(H227,2)*ROUND(G227,3),2)</f>
      </c>
      <c s="31" t="s">
        <v>52</v>
      </c>
      <c r="O227">
        <f>(I227*21)/100</f>
      </c>
      <c t="s">
        <v>23</v>
      </c>
    </row>
    <row r="228" spans="1:5" ht="12.75">
      <c r="A228" s="35" t="s">
        <v>53</v>
      </c>
      <c r="E228" s="36" t="s">
        <v>49</v>
      </c>
    </row>
    <row r="229" spans="1:5" ht="12.75">
      <c r="A229" s="37" t="s">
        <v>54</v>
      </c>
      <c r="E229" s="38" t="s">
        <v>49</v>
      </c>
    </row>
    <row r="230" spans="1:5" ht="89.25">
      <c r="A230" t="s">
        <v>56</v>
      </c>
      <c r="E230" s="36" t="s">
        <v>946</v>
      </c>
    </row>
    <row r="231" spans="1:16" ht="12.75">
      <c r="A231" s="25" t="s">
        <v>47</v>
      </c>
      <c s="29" t="s">
        <v>296</v>
      </c>
      <c s="29" t="s">
        <v>947</v>
      </c>
      <c s="25" t="s">
        <v>49</v>
      </c>
      <c s="30" t="s">
        <v>948</v>
      </c>
      <c s="31" t="s">
        <v>111</v>
      </c>
      <c s="32">
        <v>1</v>
      </c>
      <c s="33">
        <v>0</v>
      </c>
      <c s="34">
        <f>ROUND(ROUND(H231,2)*ROUND(G231,3),2)</f>
      </c>
      <c s="31" t="s">
        <v>52</v>
      </c>
      <c r="O231">
        <f>(I231*21)/100</f>
      </c>
      <c t="s">
        <v>23</v>
      </c>
    </row>
    <row r="232" spans="1:5" ht="12.75">
      <c r="A232" s="35" t="s">
        <v>53</v>
      </c>
      <c r="E232" s="36" t="s">
        <v>49</v>
      </c>
    </row>
    <row r="233" spans="1:5" ht="12.75">
      <c r="A233" s="37" t="s">
        <v>54</v>
      </c>
      <c r="E233" s="38" t="s">
        <v>49</v>
      </c>
    </row>
    <row r="234" spans="1:5" ht="102">
      <c r="A234" t="s">
        <v>56</v>
      </c>
      <c r="E234" s="36" t="s">
        <v>935</v>
      </c>
    </row>
    <row r="235" spans="1:16" ht="12.75">
      <c r="A235" s="25" t="s">
        <v>47</v>
      </c>
      <c s="29" t="s">
        <v>300</v>
      </c>
      <c s="29" t="s">
        <v>949</v>
      </c>
      <c s="25" t="s">
        <v>49</v>
      </c>
      <c s="30" t="s">
        <v>950</v>
      </c>
      <c s="31" t="s">
        <v>111</v>
      </c>
      <c s="32">
        <v>1</v>
      </c>
      <c s="33">
        <v>0</v>
      </c>
      <c s="34">
        <f>ROUND(ROUND(H235,2)*ROUND(G235,3),2)</f>
      </c>
      <c s="31" t="s">
        <v>52</v>
      </c>
      <c r="O235">
        <f>(I235*21)/100</f>
      </c>
      <c t="s">
        <v>23</v>
      </c>
    </row>
    <row r="236" spans="1:5" ht="12.75">
      <c r="A236" s="35" t="s">
        <v>53</v>
      </c>
      <c r="E236" s="36" t="s">
        <v>49</v>
      </c>
    </row>
    <row r="237" spans="1:5" ht="12.75">
      <c r="A237" s="37" t="s">
        <v>54</v>
      </c>
      <c r="E237" s="38" t="s">
        <v>49</v>
      </c>
    </row>
    <row r="238" spans="1:5" ht="102">
      <c r="A238" t="s">
        <v>56</v>
      </c>
      <c r="E238" s="36" t="s">
        <v>935</v>
      </c>
    </row>
    <row r="239" spans="1:16" ht="12.75">
      <c r="A239" s="25" t="s">
        <v>47</v>
      </c>
      <c s="29" t="s">
        <v>304</v>
      </c>
      <c s="29" t="s">
        <v>951</v>
      </c>
      <c s="25" t="s">
        <v>49</v>
      </c>
      <c s="30" t="s">
        <v>952</v>
      </c>
      <c s="31" t="s">
        <v>111</v>
      </c>
      <c s="32">
        <v>3</v>
      </c>
      <c s="33">
        <v>0</v>
      </c>
      <c s="34">
        <f>ROUND(ROUND(H239,2)*ROUND(G239,3),2)</f>
      </c>
      <c s="31" t="s">
        <v>52</v>
      </c>
      <c r="O239">
        <f>(I239*21)/100</f>
      </c>
      <c t="s">
        <v>23</v>
      </c>
    </row>
    <row r="240" spans="1:5" ht="12.75">
      <c r="A240" s="35" t="s">
        <v>53</v>
      </c>
      <c r="E240" s="36" t="s">
        <v>49</v>
      </c>
    </row>
    <row r="241" spans="1:5" ht="12.75">
      <c r="A241" s="37" t="s">
        <v>54</v>
      </c>
      <c r="E241" s="38" t="s">
        <v>49</v>
      </c>
    </row>
    <row r="242" spans="1:5" ht="102">
      <c r="A242" t="s">
        <v>56</v>
      </c>
      <c r="E242" s="36" t="s">
        <v>866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953</v>
      </c>
      <c s="42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953</v>
      </c>
      <c s="6"/>
      <c s="18" t="s">
        <v>954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17</v>
      </c>
      <c s="19"/>
      <c s="27" t="s">
        <v>547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25.5">
      <c r="A9" s="25" t="s">
        <v>47</v>
      </c>
      <c s="29" t="s">
        <v>29</v>
      </c>
      <c s="29" t="s">
        <v>654</v>
      </c>
      <c s="25" t="s">
        <v>49</v>
      </c>
      <c s="30" t="s">
        <v>655</v>
      </c>
      <c s="31" t="s">
        <v>551</v>
      </c>
      <c s="32">
        <v>993.09</v>
      </c>
      <c s="33">
        <v>0</v>
      </c>
      <c s="34">
        <f>ROUND(ROUND(H9,2)*ROUND(G9,3),2)</f>
      </c>
      <c s="31" t="s">
        <v>552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51">
      <c r="A11" s="37" t="s">
        <v>54</v>
      </c>
      <c r="E11" s="38" t="s">
        <v>955</v>
      </c>
    </row>
    <row r="12" spans="1:5" ht="165.75">
      <c r="A12" t="s">
        <v>56</v>
      </c>
      <c r="E12" s="36" t="s">
        <v>657</v>
      </c>
    </row>
    <row r="13" spans="1:16" ht="25.5">
      <c r="A13" s="25" t="s">
        <v>47</v>
      </c>
      <c s="29" t="s">
        <v>23</v>
      </c>
      <c s="29" t="s">
        <v>549</v>
      </c>
      <c s="25" t="s">
        <v>49</v>
      </c>
      <c s="30" t="s">
        <v>550</v>
      </c>
      <c s="31" t="s">
        <v>551</v>
      </c>
      <c s="32">
        <v>0.05</v>
      </c>
      <c s="33">
        <v>0</v>
      </c>
      <c s="34">
        <f>ROUND(ROUND(H13,2)*ROUND(G13,3),2)</f>
      </c>
      <c s="31" t="s">
        <v>552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54</v>
      </c>
      <c r="E15" s="38" t="s">
        <v>956</v>
      </c>
    </row>
    <row r="16" spans="1:5" ht="165.75">
      <c r="A16" t="s">
        <v>56</v>
      </c>
      <c r="E16" s="36" t="s">
        <v>555</v>
      </c>
    </row>
    <row r="17" spans="1:16" ht="25.5">
      <c r="A17" s="25" t="s">
        <v>47</v>
      </c>
      <c s="29" t="s">
        <v>22</v>
      </c>
      <c s="29" t="s">
        <v>658</v>
      </c>
      <c s="25" t="s">
        <v>49</v>
      </c>
      <c s="30" t="s">
        <v>659</v>
      </c>
      <c s="31" t="s">
        <v>551</v>
      </c>
      <c s="32">
        <v>0.005</v>
      </c>
      <c s="33">
        <v>0</v>
      </c>
      <c s="34">
        <f>ROUND(ROUND(H17,2)*ROUND(G17,3),2)</f>
      </c>
      <c s="31" t="s">
        <v>552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54</v>
      </c>
      <c r="E19" s="38" t="s">
        <v>957</v>
      </c>
    </row>
    <row r="20" spans="1:5" ht="165.75">
      <c r="A20" t="s">
        <v>56</v>
      </c>
      <c r="E20" s="36" t="s">
        <v>555</v>
      </c>
    </row>
    <row r="21" spans="1:16" ht="25.5">
      <c r="A21" s="25" t="s">
        <v>47</v>
      </c>
      <c s="29" t="s">
        <v>33</v>
      </c>
      <c s="29" t="s">
        <v>661</v>
      </c>
      <c s="25" t="s">
        <v>49</v>
      </c>
      <c s="30" t="s">
        <v>662</v>
      </c>
      <c s="31" t="s">
        <v>551</v>
      </c>
      <c s="32">
        <v>0.005</v>
      </c>
      <c s="33">
        <v>0</v>
      </c>
      <c s="34">
        <f>ROUND(ROUND(H21,2)*ROUND(G21,3),2)</f>
      </c>
      <c s="31" t="s">
        <v>552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54</v>
      </c>
      <c r="E23" s="38" t="s">
        <v>957</v>
      </c>
    </row>
    <row r="24" spans="1:5" ht="165.75">
      <c r="A24" t="s">
        <v>56</v>
      </c>
      <c r="E24" s="36" t="s">
        <v>555</v>
      </c>
    </row>
    <row r="25" spans="1:16" ht="25.5">
      <c r="A25" s="25" t="s">
        <v>47</v>
      </c>
      <c s="29" t="s">
        <v>35</v>
      </c>
      <c s="29" t="s">
        <v>557</v>
      </c>
      <c s="25" t="s">
        <v>49</v>
      </c>
      <c s="30" t="s">
        <v>558</v>
      </c>
      <c s="31" t="s">
        <v>551</v>
      </c>
      <c s="32">
        <v>0.03</v>
      </c>
      <c s="33">
        <v>0</v>
      </c>
      <c s="34">
        <f>ROUND(ROUND(H25,2)*ROUND(G25,3),2)</f>
      </c>
      <c s="31" t="s">
        <v>552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54</v>
      </c>
      <c r="E27" s="38" t="s">
        <v>958</v>
      </c>
    </row>
    <row r="28" spans="1:5" ht="165.75">
      <c r="A28" t="s">
        <v>56</v>
      </c>
      <c r="E28" s="36" t="s">
        <v>555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959</v>
      </c>
      <c s="42">
        <f>0+I8+I21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959</v>
      </c>
      <c s="6"/>
      <c s="18" t="s">
        <v>960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29</v>
      </c>
      <c s="19"/>
      <c s="27" t="s">
        <v>961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47</v>
      </c>
      <c s="29" t="s">
        <v>29</v>
      </c>
      <c s="29" t="s">
        <v>962</v>
      </c>
      <c s="25" t="s">
        <v>49</v>
      </c>
      <c s="30" t="s">
        <v>963</v>
      </c>
      <c s="31" t="s">
        <v>82</v>
      </c>
      <c s="32">
        <v>1</v>
      </c>
      <c s="33">
        <v>0</v>
      </c>
      <c s="34">
        <f>ROUND(ROUND(H9,2)*ROUND(G9,3),2)</f>
      </c>
      <c s="31" t="s">
        <v>964</v>
      </c>
      <c r="O9">
        <f>(I9*21)/100</f>
      </c>
      <c t="s">
        <v>23</v>
      </c>
    </row>
    <row r="10" spans="1:5" ht="12.75">
      <c r="A10" s="35" t="s">
        <v>53</v>
      </c>
      <c r="E10" s="36" t="s">
        <v>965</v>
      </c>
    </row>
    <row r="11" spans="1:5" ht="12.75">
      <c r="A11" s="37" t="s">
        <v>54</v>
      </c>
      <c r="E11" s="38" t="s">
        <v>966</v>
      </c>
    </row>
    <row r="12" spans="1:5" ht="140.25">
      <c r="A12" t="s">
        <v>56</v>
      </c>
      <c r="E12" s="36" t="s">
        <v>967</v>
      </c>
    </row>
    <row r="13" spans="1:16" ht="12.75">
      <c r="A13" s="25" t="s">
        <v>47</v>
      </c>
      <c s="29" t="s">
        <v>23</v>
      </c>
      <c s="29" t="s">
        <v>968</v>
      </c>
      <c s="25" t="s">
        <v>49</v>
      </c>
      <c s="30" t="s">
        <v>969</v>
      </c>
      <c s="31" t="s">
        <v>82</v>
      </c>
      <c s="32">
        <v>1</v>
      </c>
      <c s="33">
        <v>0</v>
      </c>
      <c s="34">
        <f>ROUND(ROUND(H13,2)*ROUND(G13,3),2)</f>
      </c>
      <c s="31" t="s">
        <v>964</v>
      </c>
      <c r="O13">
        <f>(I13*21)/100</f>
      </c>
      <c t="s">
        <v>23</v>
      </c>
    </row>
    <row r="14" spans="1:5" ht="12.75">
      <c r="A14" s="35" t="s">
        <v>53</v>
      </c>
      <c r="E14" s="36" t="s">
        <v>965</v>
      </c>
    </row>
    <row r="15" spans="1:5" ht="12.75">
      <c r="A15" s="37" t="s">
        <v>54</v>
      </c>
      <c r="E15" s="38" t="s">
        <v>966</v>
      </c>
    </row>
    <row r="16" spans="1:5" ht="89.25">
      <c r="A16" t="s">
        <v>56</v>
      </c>
      <c r="E16" s="36" t="s">
        <v>970</v>
      </c>
    </row>
    <row r="17" spans="1:16" ht="12.75">
      <c r="A17" s="25" t="s">
        <v>47</v>
      </c>
      <c s="29" t="s">
        <v>22</v>
      </c>
      <c s="29" t="s">
        <v>971</v>
      </c>
      <c s="25" t="s">
        <v>49</v>
      </c>
      <c s="30" t="s">
        <v>972</v>
      </c>
      <c s="31" t="s">
        <v>82</v>
      </c>
      <c s="32">
        <v>1</v>
      </c>
      <c s="33">
        <v>0</v>
      </c>
      <c s="34">
        <f>ROUND(ROUND(H17,2)*ROUND(G17,3),2)</f>
      </c>
      <c s="31" t="s">
        <v>964</v>
      </c>
      <c r="O17">
        <f>(I17*21)/100</f>
      </c>
      <c t="s">
        <v>23</v>
      </c>
    </row>
    <row r="18" spans="1:5" ht="12.75">
      <c r="A18" s="35" t="s">
        <v>53</v>
      </c>
      <c r="E18" s="36" t="s">
        <v>965</v>
      </c>
    </row>
    <row r="19" spans="1:5" ht="12.75">
      <c r="A19" s="37" t="s">
        <v>54</v>
      </c>
      <c r="E19" s="38" t="s">
        <v>966</v>
      </c>
    </row>
    <row r="20" spans="1:5" ht="89.25">
      <c r="A20" t="s">
        <v>56</v>
      </c>
      <c r="E20" s="36" t="s">
        <v>973</v>
      </c>
    </row>
    <row r="21" spans="1:18" ht="12.75" customHeight="1">
      <c r="A21" s="6" t="s">
        <v>45</v>
      </c>
      <c s="6"/>
      <c s="40" t="s">
        <v>23</v>
      </c>
      <c s="6"/>
      <c s="27" t="s">
        <v>974</v>
      </c>
      <c s="6"/>
      <c s="6"/>
      <c s="6"/>
      <c s="41">
        <f>0+Q21</f>
      </c>
      <c s="6"/>
      <c r="O21">
        <f>0+R21</f>
      </c>
      <c r="Q21">
        <f>0+I22+I26+I30+I34</f>
      </c>
      <c>
        <f>0+O22+O26+O30+O34</f>
      </c>
    </row>
    <row r="22" spans="1:16" ht="12.75">
      <c r="A22" s="25" t="s">
        <v>47</v>
      </c>
      <c s="29" t="s">
        <v>33</v>
      </c>
      <c s="29" t="s">
        <v>975</v>
      </c>
      <c s="25" t="s">
        <v>49</v>
      </c>
      <c s="30" t="s">
        <v>976</v>
      </c>
      <c s="31" t="s">
        <v>82</v>
      </c>
      <c s="32">
        <v>1</v>
      </c>
      <c s="33">
        <v>0</v>
      </c>
      <c s="34">
        <f>ROUND(ROUND(H22,2)*ROUND(G22,3),2)</f>
      </c>
      <c s="31" t="s">
        <v>964</v>
      </c>
      <c r="O22">
        <f>(I22*21)/100</f>
      </c>
      <c t="s">
        <v>23</v>
      </c>
    </row>
    <row r="23" spans="1:5" ht="12.75">
      <c r="A23" s="35" t="s">
        <v>53</v>
      </c>
      <c r="E23" s="36" t="s">
        <v>977</v>
      </c>
    </row>
    <row r="24" spans="1:5" ht="12.75">
      <c r="A24" s="37" t="s">
        <v>54</v>
      </c>
      <c r="E24" s="38" t="s">
        <v>966</v>
      </c>
    </row>
    <row r="25" spans="1:5" ht="89.25">
      <c r="A25" t="s">
        <v>56</v>
      </c>
      <c r="E25" s="36" t="s">
        <v>978</v>
      </c>
    </row>
    <row r="26" spans="1:16" ht="12.75">
      <c r="A26" s="25" t="s">
        <v>47</v>
      </c>
      <c s="29" t="s">
        <v>35</v>
      </c>
      <c s="29" t="s">
        <v>979</v>
      </c>
      <c s="25" t="s">
        <v>49</v>
      </c>
      <c s="30" t="s">
        <v>980</v>
      </c>
      <c s="31" t="s">
        <v>82</v>
      </c>
      <c s="32">
        <v>1</v>
      </c>
      <c s="33">
        <v>0</v>
      </c>
      <c s="34">
        <f>ROUND(ROUND(H26,2)*ROUND(G26,3),2)</f>
      </c>
      <c s="31" t="s">
        <v>964</v>
      </c>
      <c r="O26">
        <f>(I26*21)/100</f>
      </c>
      <c t="s">
        <v>23</v>
      </c>
    </row>
    <row r="27" spans="1:5" ht="12.75">
      <c r="A27" s="35" t="s">
        <v>53</v>
      </c>
      <c r="E27" s="36" t="s">
        <v>981</v>
      </c>
    </row>
    <row r="28" spans="1:5" ht="12.75">
      <c r="A28" s="37" t="s">
        <v>54</v>
      </c>
      <c r="E28" s="38" t="s">
        <v>966</v>
      </c>
    </row>
    <row r="29" spans="1:5" ht="76.5">
      <c r="A29" t="s">
        <v>56</v>
      </c>
      <c r="E29" s="36" t="s">
        <v>982</v>
      </c>
    </row>
    <row r="30" spans="1:16" ht="12.75">
      <c r="A30" s="25" t="s">
        <v>47</v>
      </c>
      <c s="29" t="s">
        <v>37</v>
      </c>
      <c s="29" t="s">
        <v>983</v>
      </c>
      <c s="25" t="s">
        <v>49</v>
      </c>
      <c s="30" t="s">
        <v>984</v>
      </c>
      <c s="31" t="s">
        <v>985</v>
      </c>
      <c s="32">
        <v>4</v>
      </c>
      <c s="33">
        <v>0</v>
      </c>
      <c s="34">
        <f>ROUND(ROUND(H30,2)*ROUND(G30,3),2)</f>
      </c>
      <c s="31"/>
      <c r="O30">
        <f>(I30*21)/100</f>
      </c>
      <c t="s">
        <v>23</v>
      </c>
    </row>
    <row r="31" spans="1:5" ht="38.25">
      <c r="A31" s="35" t="s">
        <v>53</v>
      </c>
      <c r="E31" s="36" t="s">
        <v>986</v>
      </c>
    </row>
    <row r="32" spans="1:5" ht="12.75">
      <c r="A32" s="37" t="s">
        <v>54</v>
      </c>
      <c r="E32" s="38" t="s">
        <v>987</v>
      </c>
    </row>
    <row r="33" spans="1:5" ht="12.75">
      <c r="A33" t="s">
        <v>56</v>
      </c>
      <c r="E33" s="36" t="s">
        <v>49</v>
      </c>
    </row>
    <row r="34" spans="1:16" ht="12.75">
      <c r="A34" s="25" t="s">
        <v>47</v>
      </c>
      <c s="29" t="s">
        <v>79</v>
      </c>
      <c s="29" t="s">
        <v>988</v>
      </c>
      <c s="25" t="s">
        <v>49</v>
      </c>
      <c s="30" t="s">
        <v>989</v>
      </c>
      <c s="31" t="s">
        <v>82</v>
      </c>
      <c s="32">
        <v>1</v>
      </c>
      <c s="33">
        <v>0</v>
      </c>
      <c s="34">
        <f>ROUND(ROUND(H34,2)*ROUND(G34,3),2)</f>
      </c>
      <c s="31"/>
      <c r="O34">
        <f>(I34*21)/100</f>
      </c>
      <c t="s">
        <v>23</v>
      </c>
    </row>
    <row r="35" spans="1:5" ht="12.75">
      <c r="A35" s="35" t="s">
        <v>53</v>
      </c>
      <c r="E35" s="36" t="s">
        <v>990</v>
      </c>
    </row>
    <row r="36" spans="1:5" ht="12.75">
      <c r="A36" s="37" t="s">
        <v>54</v>
      </c>
      <c r="E36" s="38" t="s">
        <v>966</v>
      </c>
    </row>
    <row r="37" spans="1:5" ht="12.75">
      <c r="A37" t="s">
        <v>56</v>
      </c>
      <c r="E37" s="36" t="s">
        <v>991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